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EC" sheetId="1" r:id="rId1"/>
  </sheets>
  <definedNames>
    <definedName name="_xlnm.Print_Titles" localSheetId="0">'EC'!$1:$2</definedName>
  </definedNames>
  <calcPr fullCalcOnLoad="1"/>
</workbook>
</file>

<file path=xl/sharedStrings.xml><?xml version="1.0" encoding="utf-8"?>
<sst xmlns="http://schemas.openxmlformats.org/spreadsheetml/2006/main" count="1837" uniqueCount="1643">
  <si>
    <t>Issuer</t>
  </si>
  <si>
    <t>Parent</t>
  </si>
  <si>
    <t xml:space="preserve"> Filing </t>
  </si>
  <si>
    <t>1st</t>
  </si>
  <si>
    <t xml:space="preserve">  CUSIP </t>
  </si>
  <si>
    <t>Ticker</t>
  </si>
  <si>
    <t>CUSIP</t>
  </si>
  <si>
    <t xml:space="preserve">Ticker </t>
  </si>
  <si>
    <t>Price</t>
  </si>
  <si>
    <t xml:space="preserve">Allstate Corp </t>
  </si>
  <si>
    <t xml:space="preserve">ALL </t>
  </si>
  <si>
    <t>Sears Roebuck &amp; Co.</t>
  </si>
  <si>
    <t>S</t>
  </si>
  <si>
    <t xml:space="preserve">Antec, Corp. </t>
  </si>
  <si>
    <t>ANTC</t>
  </si>
  <si>
    <t>Itel Corp.</t>
  </si>
  <si>
    <t>ITL</t>
  </si>
  <si>
    <t xml:space="preserve">Bankers Life Holding  Corp. </t>
  </si>
  <si>
    <t xml:space="preserve">BLH </t>
  </si>
  <si>
    <t xml:space="preserve">Conseco </t>
  </si>
  <si>
    <t>CNC</t>
  </si>
  <si>
    <t xml:space="preserve">C M A C Investment Corp </t>
  </si>
  <si>
    <t xml:space="preserve">CMT </t>
  </si>
  <si>
    <t>Reliance Group Holdings</t>
  </si>
  <si>
    <t>REL</t>
  </si>
  <si>
    <t xml:space="preserve">Castle &amp; Cooke Homes, Inc. </t>
  </si>
  <si>
    <t xml:space="preserve">CKI </t>
  </si>
  <si>
    <t>Dole Foods</t>
  </si>
  <si>
    <t>DOL</t>
  </si>
  <si>
    <t xml:space="preserve">Dean Witter, Discover &amp; Co. </t>
  </si>
  <si>
    <t xml:space="preserve">DWD </t>
  </si>
  <si>
    <t>ENE</t>
  </si>
  <si>
    <t xml:space="preserve">Gartner Group, Inc. </t>
  </si>
  <si>
    <t xml:space="preserve">GART </t>
  </si>
  <si>
    <t xml:space="preserve">Dun &amp; Bradstreet </t>
  </si>
  <si>
    <t>DNB</t>
  </si>
  <si>
    <t xml:space="preserve">Hadson Energy Resources Corporation </t>
  </si>
  <si>
    <t>HDX</t>
  </si>
  <si>
    <t>Hadson Corp.</t>
  </si>
  <si>
    <t>HAD</t>
  </si>
  <si>
    <t xml:space="preserve">Hayes Wheels International, Inc. </t>
  </si>
  <si>
    <t xml:space="preserve">HAY </t>
  </si>
  <si>
    <t xml:space="preserve">Varity </t>
  </si>
  <si>
    <t>VAT</t>
  </si>
  <si>
    <t>Healthdyne Inc.</t>
  </si>
  <si>
    <t>HDYN</t>
  </si>
  <si>
    <t xml:space="preserve">Input/Output, Inc. </t>
  </si>
  <si>
    <t xml:space="preserve">IPOP </t>
  </si>
  <si>
    <t>Triton Energy Corp.</t>
  </si>
  <si>
    <t>OIL</t>
  </si>
  <si>
    <t xml:space="preserve">Jimbo's Jumbos, Inc. </t>
  </si>
  <si>
    <t xml:space="preserve">PNUT </t>
  </si>
  <si>
    <t>Chock Full O'Nuts</t>
  </si>
  <si>
    <t>CHF</t>
  </si>
  <si>
    <t xml:space="preserve">Kaiser Aluminum, Corp. </t>
  </si>
  <si>
    <t xml:space="preserve">KLU </t>
  </si>
  <si>
    <t xml:space="preserve">Maxxam </t>
  </si>
  <si>
    <t>MXM</t>
  </si>
  <si>
    <t xml:space="preserve">Kentucky Electric Steel Corp. </t>
  </si>
  <si>
    <t>KESI</t>
  </si>
  <si>
    <t>N S Group</t>
  </si>
  <si>
    <t>NSS</t>
  </si>
  <si>
    <t xml:space="preserve">Landstar System Inc </t>
  </si>
  <si>
    <t xml:space="preserve">LSTR </t>
  </si>
  <si>
    <t xml:space="preserve">EnviroSource </t>
  </si>
  <si>
    <t>ENSO</t>
  </si>
  <si>
    <t xml:space="preserve">Libbey, Inc. </t>
  </si>
  <si>
    <t>LBY</t>
  </si>
  <si>
    <t>Owens-Illinois</t>
  </si>
  <si>
    <t>OI</t>
  </si>
  <si>
    <t xml:space="preserve">Martin Marietta Materials, Inc. </t>
  </si>
  <si>
    <t>MLM</t>
  </si>
  <si>
    <t xml:space="preserve">Martin Marietta </t>
  </si>
  <si>
    <t>ML</t>
  </si>
  <si>
    <t>North American Recycling Systems</t>
  </si>
  <si>
    <t>NAR</t>
  </si>
  <si>
    <t>Conversion Industries</t>
  </si>
  <si>
    <t>CVD</t>
  </si>
  <si>
    <t xml:space="preserve">Paul Revere Corporation </t>
  </si>
  <si>
    <t>2760B</t>
  </si>
  <si>
    <t>Textron</t>
  </si>
  <si>
    <t>TXI</t>
  </si>
  <si>
    <t xml:space="preserve">Purolator Products Company </t>
  </si>
  <si>
    <t xml:space="preserve">PFIL </t>
  </si>
  <si>
    <t>Pennzoil</t>
  </si>
  <si>
    <t>PZL</t>
  </si>
  <si>
    <t xml:space="preserve">Right Start, Inc. </t>
  </si>
  <si>
    <t xml:space="preserve">RTST </t>
  </si>
  <si>
    <t>American Recreation Centers</t>
  </si>
  <si>
    <t>AMRC</t>
  </si>
  <si>
    <t xml:space="preserve">Simmons Outdoor Corp. </t>
  </si>
  <si>
    <t>SIM.1</t>
  </si>
  <si>
    <t xml:space="preserve">Noel Group </t>
  </si>
  <si>
    <t>NOEL</t>
  </si>
  <si>
    <t>WMS</t>
  </si>
  <si>
    <t xml:space="preserve">Younkers, Inc. </t>
  </si>
  <si>
    <t xml:space="preserve">YONK </t>
  </si>
  <si>
    <t>Equitable of Iowa</t>
  </si>
  <si>
    <t>EQIC</t>
  </si>
  <si>
    <t>Atlantic Richfield Co.</t>
  </si>
  <si>
    <t>ARC</t>
  </si>
  <si>
    <t xml:space="preserve">A T &amp; T Capital Corporation </t>
  </si>
  <si>
    <t xml:space="preserve">TCC </t>
  </si>
  <si>
    <t xml:space="preserve">A T &amp; T </t>
  </si>
  <si>
    <t>T</t>
  </si>
  <si>
    <t xml:space="preserve">Advanced Mammography Systems, Inc. </t>
  </si>
  <si>
    <t xml:space="preserve">MAMO </t>
  </si>
  <si>
    <t xml:space="preserve">Advanced NMR Systems </t>
  </si>
  <si>
    <t>ANMR</t>
  </si>
  <si>
    <t xml:space="preserve">General Host </t>
  </si>
  <si>
    <t>GH</t>
  </si>
  <si>
    <t>Traveler's/Primerica</t>
  </si>
  <si>
    <t>PA.</t>
  </si>
  <si>
    <t>E Z Serve</t>
  </si>
  <si>
    <t>TPC</t>
  </si>
  <si>
    <t>Harken Energy Corp.</t>
  </si>
  <si>
    <t>HEC</t>
  </si>
  <si>
    <t xml:space="preserve">El Paso Natural Gas Company </t>
  </si>
  <si>
    <t xml:space="preserve">EPG </t>
  </si>
  <si>
    <t>Burlington Resources</t>
  </si>
  <si>
    <t>BR</t>
  </si>
  <si>
    <t xml:space="preserve">Enron Liquids Pipeline, L.P. </t>
  </si>
  <si>
    <t xml:space="preserve">ENP </t>
  </si>
  <si>
    <t xml:space="preserve">First Data Corp. </t>
  </si>
  <si>
    <t xml:space="preserve">FDC </t>
  </si>
  <si>
    <t xml:space="preserve">American Express </t>
  </si>
  <si>
    <t>AXP</t>
  </si>
  <si>
    <t xml:space="preserve">Fisher Scientific International, Inc. </t>
  </si>
  <si>
    <t xml:space="preserve">FSH </t>
  </si>
  <si>
    <t xml:space="preserve">Henley Group </t>
  </si>
  <si>
    <t>HENG.</t>
  </si>
  <si>
    <t xml:space="preserve">Genzyme Transgenics Corp </t>
  </si>
  <si>
    <t>GZTC</t>
  </si>
  <si>
    <t xml:space="preserve">Genzyme </t>
  </si>
  <si>
    <t>GENZ</t>
  </si>
  <si>
    <t xml:space="preserve">Geon Company </t>
  </si>
  <si>
    <t xml:space="preserve">GON </t>
  </si>
  <si>
    <t>Goodrich B F &amp; Co.</t>
  </si>
  <si>
    <t>GR</t>
  </si>
  <si>
    <t>I G Laboratories Inc.</t>
  </si>
  <si>
    <t>IGLI</t>
  </si>
  <si>
    <t xml:space="preserve">John Nuveen Company </t>
  </si>
  <si>
    <t xml:space="preserve">JNC </t>
  </si>
  <si>
    <t>St. Paul Cos.</t>
  </si>
  <si>
    <t>SPC</t>
  </si>
  <si>
    <t xml:space="preserve">Morgan Group, Inc. </t>
  </si>
  <si>
    <t>MRGN</t>
  </si>
  <si>
    <t>Lynch  Corp.</t>
  </si>
  <si>
    <t>LGL</t>
  </si>
  <si>
    <t xml:space="preserve">O'Sullivan Industries Holdings, Inc. </t>
  </si>
  <si>
    <t>Tandy Corp.</t>
  </si>
  <si>
    <t>TAN</t>
  </si>
  <si>
    <t>Pacific Telesis Group</t>
  </si>
  <si>
    <t>PAC</t>
  </si>
  <si>
    <t xml:space="preserve">ShopKo Stores, Inc. </t>
  </si>
  <si>
    <t xml:space="preserve">SKO </t>
  </si>
  <si>
    <t>SuperValu Stores Inc.</t>
  </si>
  <si>
    <t>SVU</t>
  </si>
  <si>
    <t>Hanson PLC</t>
  </si>
  <si>
    <t>HAN</t>
  </si>
  <si>
    <t xml:space="preserve">Sonat Offshore Drilling, Inc. </t>
  </si>
  <si>
    <t>RIG</t>
  </si>
  <si>
    <t xml:space="preserve">Sonat </t>
  </si>
  <si>
    <t>SNT</t>
  </si>
  <si>
    <t xml:space="preserve">Steck-Vaughn Publishing Corp. </t>
  </si>
  <si>
    <t>STEK</t>
  </si>
  <si>
    <t xml:space="preserve">National Education </t>
  </si>
  <si>
    <t>NEC</t>
  </si>
  <si>
    <t xml:space="preserve">T I G Holdings, Inc. </t>
  </si>
  <si>
    <t xml:space="preserve">TIG </t>
  </si>
  <si>
    <t xml:space="preserve">Transamerica </t>
  </si>
  <si>
    <t>TA</t>
  </si>
  <si>
    <t>Tejas Power</t>
  </si>
  <si>
    <t xml:space="preserve">Thermo Electron </t>
  </si>
  <si>
    <t>TMO</t>
  </si>
  <si>
    <t xml:space="preserve">Thermo Remediation, Inc. </t>
  </si>
  <si>
    <t>THN</t>
  </si>
  <si>
    <t>Thermotrex Corp.</t>
  </si>
  <si>
    <t xml:space="preserve">TKN </t>
  </si>
  <si>
    <t xml:space="preserve">TOCRZ </t>
  </si>
  <si>
    <t>Centocor</t>
  </si>
  <si>
    <t>CNTO</t>
  </si>
  <si>
    <t xml:space="preserve">Transnational Re Corp. </t>
  </si>
  <si>
    <t>TRE</t>
  </si>
  <si>
    <t xml:space="preserve">PXRE/Phoenix Reinsurance </t>
  </si>
  <si>
    <t>PXRE</t>
  </si>
  <si>
    <t xml:space="preserve">Western National Corp. </t>
  </si>
  <si>
    <t>WNH</t>
  </si>
  <si>
    <t xml:space="preserve">A E S Corp. </t>
  </si>
  <si>
    <t xml:space="preserve">Aquila Gas Pipeline Corporation </t>
  </si>
  <si>
    <t>AQP</t>
  </si>
  <si>
    <t xml:space="preserve">UtiliCorp United </t>
  </si>
  <si>
    <t>UCU</t>
  </si>
  <si>
    <t>CorVel Inc./Fortis Corp.</t>
  </si>
  <si>
    <t>CRVL</t>
  </si>
  <si>
    <t>North Star Universal</t>
  </si>
  <si>
    <t>NSRU</t>
  </si>
  <si>
    <t xml:space="preserve">Electroglas, Inc. </t>
  </si>
  <si>
    <t>EGLS</t>
  </si>
  <si>
    <t>General Signal</t>
  </si>
  <si>
    <t>GSX</t>
  </si>
  <si>
    <t xml:space="preserve">Fingerhut Cos, Inc. </t>
  </si>
  <si>
    <t xml:space="preserve">FHT </t>
  </si>
  <si>
    <t xml:space="preserve">Margaretten Financial Corp. </t>
  </si>
  <si>
    <t xml:space="preserve">MRG </t>
  </si>
  <si>
    <t xml:space="preserve">Paco Pharmaceutical Services, Inc. </t>
  </si>
  <si>
    <t xml:space="preserve">PACO </t>
  </si>
  <si>
    <t>Scherer R P Corp.</t>
  </si>
  <si>
    <t>SHR</t>
  </si>
  <si>
    <t xml:space="preserve">First Colony Corporation </t>
  </si>
  <si>
    <t xml:space="preserve">FCL </t>
  </si>
  <si>
    <t xml:space="preserve">Ethyl </t>
  </si>
  <si>
    <t>EY</t>
  </si>
  <si>
    <t xml:space="preserve">Riverwood International Corporation </t>
  </si>
  <si>
    <t xml:space="preserve">RVW </t>
  </si>
  <si>
    <t>Manville  Corp.</t>
  </si>
  <si>
    <t>MVL</t>
  </si>
  <si>
    <t xml:space="preserve">Santa Fe Energy Resources </t>
  </si>
  <si>
    <t xml:space="preserve">SFR </t>
  </si>
  <si>
    <t xml:space="preserve">Santa Fe Pacific </t>
  </si>
  <si>
    <t>SFX</t>
  </si>
  <si>
    <t xml:space="preserve">Body Drama, Inc. </t>
  </si>
  <si>
    <t xml:space="preserve">BDRM </t>
  </si>
  <si>
    <t>Beeba's Creations</t>
  </si>
  <si>
    <t>BEBA</t>
  </si>
  <si>
    <t>Thermo Electron</t>
  </si>
  <si>
    <t xml:space="preserve">American Paging, Inc. </t>
  </si>
  <si>
    <t>APP</t>
  </si>
  <si>
    <t xml:space="preserve">Telephone and Data Systems </t>
  </si>
  <si>
    <t>TDS</t>
  </si>
  <si>
    <t xml:space="preserve">Cabot Oil &amp; Gas Corporation </t>
  </si>
  <si>
    <t xml:space="preserve">COG </t>
  </si>
  <si>
    <t>Cabot Corp.</t>
  </si>
  <si>
    <t>CBT</t>
  </si>
  <si>
    <t xml:space="preserve">Calloway's Nursery, Inc. </t>
  </si>
  <si>
    <t xml:space="preserve">CLWY </t>
  </si>
  <si>
    <t xml:space="preserve">Destec Energy, Inc. </t>
  </si>
  <si>
    <t xml:space="preserve">ENG </t>
  </si>
  <si>
    <t>Dow Chemical Co.</t>
  </si>
  <si>
    <t>DOW</t>
  </si>
  <si>
    <t xml:space="preserve">Emphesys Financial Group, Inc. </t>
  </si>
  <si>
    <t xml:space="preserve">EFG </t>
  </si>
  <si>
    <t xml:space="preserve">Lincoln National </t>
  </si>
  <si>
    <t>LNC</t>
  </si>
  <si>
    <t xml:space="preserve">FoxMeyer Corporation </t>
  </si>
  <si>
    <t xml:space="preserve">FOX </t>
  </si>
  <si>
    <t>National Intergroup Inc.</t>
  </si>
  <si>
    <t>NII</t>
  </si>
  <si>
    <t xml:space="preserve">General Physics Corporation </t>
  </si>
  <si>
    <t xml:space="preserve">National Patent Development </t>
  </si>
  <si>
    <t>NPD</t>
  </si>
  <si>
    <t xml:space="preserve">GPHY </t>
  </si>
  <si>
    <t xml:space="preserve">Interim Services, Inc. </t>
  </si>
  <si>
    <t>INSY</t>
  </si>
  <si>
    <t xml:space="preserve">Block H &amp; R </t>
  </si>
  <si>
    <t>HRB</t>
  </si>
  <si>
    <t xml:space="preserve">Motor Coach Industries International, Inc. </t>
  </si>
  <si>
    <t>MCO</t>
  </si>
  <si>
    <t>Dial Corp.</t>
  </si>
  <si>
    <t>DL</t>
  </si>
  <si>
    <t xml:space="preserve">R M I Titanium Co </t>
  </si>
  <si>
    <t xml:space="preserve">RTI </t>
  </si>
  <si>
    <t>Quantum Chemical</t>
  </si>
  <si>
    <t>CUE</t>
  </si>
  <si>
    <t>ITT</t>
  </si>
  <si>
    <t xml:space="preserve">Tri-Lite Corp </t>
  </si>
  <si>
    <t>NRG</t>
  </si>
  <si>
    <t>Helionetics</t>
  </si>
  <si>
    <t>ZAP</t>
  </si>
  <si>
    <t xml:space="preserve">Sport Supply Group, Inc. </t>
  </si>
  <si>
    <t xml:space="preserve">GYM </t>
  </si>
  <si>
    <t>Omega Protein Corporation</t>
  </si>
  <si>
    <t>Williams Communications Group</t>
  </si>
  <si>
    <t>Atria Communities Inc</t>
  </si>
  <si>
    <t>TransAct Technologies Inc</t>
  </si>
  <si>
    <t>Travelers/Aetna Ppty Casualty</t>
  </si>
  <si>
    <t>ONIX Systems Inc</t>
  </si>
  <si>
    <t>Metrika Systems Corp</t>
  </si>
  <si>
    <t>Thermo Fibergen Inc</t>
  </si>
  <si>
    <t>ThermoQuest Corp</t>
  </si>
  <si>
    <t>American Portable Telecom Inc</t>
  </si>
  <si>
    <t>Sterling Commerce</t>
  </si>
  <si>
    <t>MIPS Technologies Inc</t>
  </si>
  <si>
    <t>Monterey Resources Inc</t>
  </si>
  <si>
    <t>Rhodia SA</t>
  </si>
  <si>
    <t>TIBCO Software Inc</t>
  </si>
  <si>
    <t>Chicago Bridge and Iron Co NV</t>
  </si>
  <si>
    <t>Biacore International AB</t>
  </si>
  <si>
    <t>Nexar Technologies Inc</t>
  </si>
  <si>
    <t>Novacare Employee Services Inc</t>
  </si>
  <si>
    <t>McAfee.com Corp</t>
  </si>
  <si>
    <t>National Processing Inc</t>
  </si>
  <si>
    <t>Homeservices.com Inc</t>
  </si>
  <si>
    <t>Expedia Inc</t>
  </si>
  <si>
    <t>Xpedior Inc</t>
  </si>
  <si>
    <t>CareInsite</t>
  </si>
  <si>
    <t>American States Financial Corp</t>
  </si>
  <si>
    <t>Abercrombie &amp; Fitch Co</t>
  </si>
  <si>
    <t>US Search Corp.com</t>
  </si>
  <si>
    <t>Tadiran Telecommunications</t>
  </si>
  <si>
    <t>Ryerson Tull Inc</t>
  </si>
  <si>
    <t>Digex Inc</t>
  </si>
  <si>
    <t>XLConnect Solutions Inc</t>
  </si>
  <si>
    <t>NetObjects Inc</t>
  </si>
  <si>
    <t>Retek</t>
  </si>
  <si>
    <t>Agilent Technologies Inc</t>
  </si>
  <si>
    <t>Golden Telecom Inc</t>
  </si>
  <si>
    <t>Delphi Automotive Systems Corp</t>
  </si>
  <si>
    <t>Next Level Communications</t>
  </si>
  <si>
    <t>Associates First Capital Corp</t>
  </si>
  <si>
    <t>First USA Paymentech Inc</t>
  </si>
  <si>
    <t>Metris Companies Inc</t>
  </si>
  <si>
    <t>Azurix Corp</t>
  </si>
  <si>
    <t>Engel General Developers Ltd</t>
  </si>
  <si>
    <t>Unigraphics Solutions Inc</t>
  </si>
  <si>
    <t>DuPont Photomasks Inc</t>
  </si>
  <si>
    <t>Freeserve PLC</t>
  </si>
  <si>
    <t>MarketWatch.com Inc</t>
  </si>
  <si>
    <t>Hugoton Royalty Trust</t>
  </si>
  <si>
    <t>ContiFinancial Corp</t>
  </si>
  <si>
    <t>Commodore Separation Tech</t>
  </si>
  <si>
    <t>Engage Technologies Inc</t>
  </si>
  <si>
    <t>Electric Lightwave Inc</t>
  </si>
  <si>
    <t>Convergys</t>
  </si>
  <si>
    <t>Infinity Broadcasting Corp</t>
  </si>
  <si>
    <t>Priority Healthcare Corp</t>
  </si>
  <si>
    <t>barnesandnoble.com Inc</t>
  </si>
  <si>
    <t>Teligent Inc</t>
  </si>
  <si>
    <t>Logility Inc</t>
  </si>
  <si>
    <t>XM Satellite Radio Inc</t>
  </si>
  <si>
    <t>Palm Inc.</t>
  </si>
  <si>
    <t>OME</t>
  </si>
  <si>
    <t>MWY</t>
  </si>
  <si>
    <t>WCG</t>
  </si>
  <si>
    <t>BNTT</t>
  </si>
  <si>
    <t>ATRC</t>
  </si>
  <si>
    <t>TACT</t>
  </si>
  <si>
    <t>TAP</t>
  </si>
  <si>
    <t>ONX</t>
  </si>
  <si>
    <t>VIZ</t>
  </si>
  <si>
    <t>MKA</t>
  </si>
  <si>
    <t>TFGU</t>
  </si>
  <si>
    <t>TXM</t>
  </si>
  <si>
    <t>TSR</t>
  </si>
  <si>
    <t>TMQ</t>
  </si>
  <si>
    <t>APTI</t>
  </si>
  <si>
    <t>SE</t>
  </si>
  <si>
    <t>MIPS</t>
  </si>
  <si>
    <t>MRC</t>
  </si>
  <si>
    <t>RHA</t>
  </si>
  <si>
    <t>TIBX</t>
  </si>
  <si>
    <t>CBI</t>
  </si>
  <si>
    <t>BCORY</t>
  </si>
  <si>
    <t>NEXR</t>
  </si>
  <si>
    <t>PSOS</t>
  </si>
  <si>
    <t>ATLPA</t>
  </si>
  <si>
    <t>NCES</t>
  </si>
  <si>
    <t>MCAF</t>
  </si>
  <si>
    <t>NAP</t>
  </si>
  <si>
    <t>HMSV</t>
  </si>
  <si>
    <t>EXPE</t>
  </si>
  <si>
    <t>XPDR</t>
  </si>
  <si>
    <t>CARI</t>
  </si>
  <si>
    <t>ASX</t>
  </si>
  <si>
    <t>ANF</t>
  </si>
  <si>
    <t>SRCH</t>
  </si>
  <si>
    <t>TTELF</t>
  </si>
  <si>
    <t>HLI</t>
  </si>
  <si>
    <t>RT</t>
  </si>
  <si>
    <t>ITRC</t>
  </si>
  <si>
    <t>DIGX</t>
  </si>
  <si>
    <t>XLCT</t>
  </si>
  <si>
    <t>SFC</t>
  </si>
  <si>
    <t>NETO</t>
  </si>
  <si>
    <t>SGLC</t>
  </si>
  <si>
    <t>RETK</t>
  </si>
  <si>
    <t>A</t>
  </si>
  <si>
    <t>CSRV</t>
  </si>
  <si>
    <t>NACT</t>
  </si>
  <si>
    <t>GLDN</t>
  </si>
  <si>
    <t>DPH</t>
  </si>
  <si>
    <t>NXTV</t>
  </si>
  <si>
    <t>HRZ</t>
  </si>
  <si>
    <t>AFS</t>
  </si>
  <si>
    <t>PTI</t>
  </si>
  <si>
    <t>MTRS</t>
  </si>
  <si>
    <t>NH</t>
  </si>
  <si>
    <t>AZX</t>
  </si>
  <si>
    <t>ENGEF</t>
  </si>
  <si>
    <t>UGS</t>
  </si>
  <si>
    <t>DPMI</t>
  </si>
  <si>
    <t>COC</t>
  </si>
  <si>
    <t>FREE</t>
  </si>
  <si>
    <t>MKTW</t>
  </si>
  <si>
    <t>HGT</t>
  </si>
  <si>
    <t>CFN</t>
  </si>
  <si>
    <t>CXOT</t>
  </si>
  <si>
    <t>ENGA</t>
  </si>
  <si>
    <t>LCOS</t>
  </si>
  <si>
    <t>ELIX</t>
  </si>
  <si>
    <t>CVG</t>
  </si>
  <si>
    <t>INF</t>
  </si>
  <si>
    <t>PHCC</t>
  </si>
  <si>
    <t>BNBN</t>
  </si>
  <si>
    <t>BPI</t>
  </si>
  <si>
    <t>NWCM</t>
  </si>
  <si>
    <t>LU</t>
  </si>
  <si>
    <t>TGNT</t>
  </si>
  <si>
    <t>TSG</t>
  </si>
  <si>
    <t>LGTY</t>
  </si>
  <si>
    <t>XMSR</t>
  </si>
  <si>
    <t>PALM</t>
  </si>
  <si>
    <t>Zapata Corp</t>
  </si>
  <si>
    <t>WMS Industries Inc</t>
  </si>
  <si>
    <t>Williams Cos Inc</t>
  </si>
  <si>
    <t>Waxman Industries</t>
  </si>
  <si>
    <t>Vencor Inc</t>
  </si>
  <si>
    <t>Tridex Corp</t>
  </si>
  <si>
    <t>Travelers Group</t>
  </si>
  <si>
    <t>Sterling Software Inc</t>
  </si>
  <si>
    <t>Silicon Graphics</t>
  </si>
  <si>
    <t>Santa Fe Snyder Corp./Santa Fe Energy Resources</t>
  </si>
  <si>
    <t>Rhone Poulenc SA/Aventis SA</t>
  </si>
  <si>
    <t>Reuters Group PLC</t>
  </si>
  <si>
    <t>Praxair Inc.</t>
  </si>
  <si>
    <t>Pharmacia &amp; Upjohn Inc</t>
  </si>
  <si>
    <t>Palomar Medical Technologies</t>
  </si>
  <si>
    <t>Onex Corp</t>
  </si>
  <si>
    <t>Odetics Inc</t>
  </si>
  <si>
    <t>NovaCare Inc</t>
  </si>
  <si>
    <t>National City Corp.</t>
  </si>
  <si>
    <t>MidAmerican Energy Holdings Co</t>
  </si>
  <si>
    <t>Microsoft</t>
  </si>
  <si>
    <t>Metamor Worldwide Inc</t>
  </si>
  <si>
    <t>Medical Manager Corp./Synetic Inc. .80</t>
  </si>
  <si>
    <t>Limited Inc.</t>
  </si>
  <si>
    <t>Kushner-Locke Co</t>
  </si>
  <si>
    <t>ITT Corp</t>
  </si>
  <si>
    <t>Interneuron Pharmaceuticals</t>
  </si>
  <si>
    <t>Intermedia Communications</t>
  </si>
  <si>
    <t>Intelligent Electronics Inc</t>
  </si>
  <si>
    <t>Imperial Credit Industries Inc</t>
  </si>
  <si>
    <t>IBM Corp</t>
  </si>
  <si>
    <t>Hoechst AG</t>
  </si>
  <si>
    <t>HNC Software Inc</t>
  </si>
  <si>
    <t>Hewlett-Packard Co</t>
  </si>
  <si>
    <t>GST Telecommunications Inc</t>
  </si>
  <si>
    <t>Global TeleSystems Group Inc</t>
  </si>
  <si>
    <t>General Motors</t>
  </si>
  <si>
    <t>General Instrument Corp.</t>
  </si>
  <si>
    <t>Ford Motor</t>
  </si>
  <si>
    <t>First USA Inc</t>
  </si>
  <si>
    <t>Fingerhut Cos Inc</t>
  </si>
  <si>
    <t>Fiat SpA</t>
  </si>
  <si>
    <t>Enron Corp</t>
  </si>
  <si>
    <t>Engel General Developers/Yaakov Engel Construction</t>
  </si>
  <si>
    <t>Electronic Data Systems Corp</t>
  </si>
  <si>
    <t>EI du Pont de Nemours and Co</t>
  </si>
  <si>
    <t>Dixons Group</t>
  </si>
  <si>
    <t>Cross Timbers Oil Co</t>
  </si>
  <si>
    <t>ContiGroup Cos Inc/Continential Grain Co</t>
  </si>
  <si>
    <t>Commodore Environmental Svcs</t>
  </si>
  <si>
    <t>CMGI Inc</t>
  </si>
  <si>
    <t>Citizens Utilities Co</t>
  </si>
  <si>
    <t>Cincinnati Bell</t>
  </si>
  <si>
    <t>CBS Corp</t>
  </si>
  <si>
    <t>Bindley Western Industries Inc</t>
  </si>
  <si>
    <t>Barnes &amp; Noble</t>
  </si>
  <si>
    <t>BankAmerica Corp</t>
  </si>
  <si>
    <t>Aura Systems</t>
  </si>
  <si>
    <t>AT&amp;T</t>
  </si>
  <si>
    <t>Associated Group Inc</t>
  </si>
  <si>
    <t>AMR</t>
  </si>
  <si>
    <t>American Software</t>
  </si>
  <si>
    <t>American Mobile Satellite Corp</t>
  </si>
  <si>
    <t>3Com Corp</t>
  </si>
  <si>
    <t>92276F</t>
  </si>
  <si>
    <t>053561</t>
  </si>
  <si>
    <t>76132M</t>
  </si>
  <si>
    <t>68272K</t>
  </si>
  <si>
    <t>59133P</t>
  </si>
  <si>
    <t>58461U</t>
  </si>
  <si>
    <t>40425P</t>
  </si>
  <si>
    <t>093671</t>
  </si>
  <si>
    <t>37936U</t>
  </si>
  <si>
    <t>33743H</t>
  </si>
  <si>
    <t>98426T</t>
  </si>
  <si>
    <t>21083M</t>
  </si>
  <si>
    <t>12490K</t>
  </si>
  <si>
    <t>090324</t>
  </si>
  <si>
    <t>067774</t>
  </si>
  <si>
    <t>066050</t>
  </si>
  <si>
    <t>051526</t>
  </si>
  <si>
    <t>001957</t>
  </si>
  <si>
    <t>045651</t>
  </si>
  <si>
    <t>001765</t>
  </si>
  <si>
    <t>029683</t>
  </si>
  <si>
    <t>02755R</t>
  </si>
  <si>
    <t>WMB</t>
  </si>
  <si>
    <t>3WAXX</t>
  </si>
  <si>
    <t>3VCRI</t>
  </si>
  <si>
    <t>TRDX</t>
  </si>
  <si>
    <t>TIC.</t>
  </si>
  <si>
    <t>SSW</t>
  </si>
  <si>
    <t>SGI</t>
  </si>
  <si>
    <t>SFS</t>
  </si>
  <si>
    <t>RP</t>
  </si>
  <si>
    <t>RTRSY</t>
  </si>
  <si>
    <t>PX</t>
  </si>
  <si>
    <t>PNU</t>
  </si>
  <si>
    <t>PMTI</t>
  </si>
  <si>
    <t>OCX</t>
  </si>
  <si>
    <t>ODETA</t>
  </si>
  <si>
    <t>NOV</t>
  </si>
  <si>
    <t>NETA</t>
  </si>
  <si>
    <t>NCC</t>
  </si>
  <si>
    <t>MEC</t>
  </si>
  <si>
    <t>MSFT</t>
  </si>
  <si>
    <t>MMWW</t>
  </si>
  <si>
    <t>MMGRD</t>
  </si>
  <si>
    <t>LTD</t>
  </si>
  <si>
    <t>KLOC</t>
  </si>
  <si>
    <t>KOR</t>
  </si>
  <si>
    <t>IST1</t>
  </si>
  <si>
    <t>IPIC</t>
  </si>
  <si>
    <t>ICIX</t>
  </si>
  <si>
    <t>INEL</t>
  </si>
  <si>
    <t>ICII</t>
  </si>
  <si>
    <t>IBM</t>
  </si>
  <si>
    <t>HOE</t>
  </si>
  <si>
    <t>HNCS</t>
  </si>
  <si>
    <t>HWP</t>
  </si>
  <si>
    <t>GSTX</t>
  </si>
  <si>
    <t>GTSG</t>
  </si>
  <si>
    <t>GM</t>
  </si>
  <si>
    <t>GIC</t>
  </si>
  <si>
    <t>F</t>
  </si>
  <si>
    <t>FUS</t>
  </si>
  <si>
    <t>FHT</t>
  </si>
  <si>
    <t>FIA</t>
  </si>
  <si>
    <t>EDS</t>
  </si>
  <si>
    <t>DD</t>
  </si>
  <si>
    <t>DXN920</t>
  </si>
  <si>
    <t>DBCC</t>
  </si>
  <si>
    <t>XTO</t>
  </si>
  <si>
    <t>CCC.2</t>
  </si>
  <si>
    <t>3COES</t>
  </si>
  <si>
    <t>CMGI</t>
  </si>
  <si>
    <t>CZN</t>
  </si>
  <si>
    <t>CSN</t>
  </si>
  <si>
    <t>CBS.1</t>
  </si>
  <si>
    <t>BDY</t>
  </si>
  <si>
    <t>BKS</t>
  </si>
  <si>
    <t>BAC.Z</t>
  </si>
  <si>
    <t>AURAE</t>
  </si>
  <si>
    <t>AGRPA</t>
  </si>
  <si>
    <t>AMSWA</t>
  </si>
  <si>
    <t>SKYC</t>
  </si>
  <si>
    <t>COMS</t>
  </si>
  <si>
    <t>Hertz Corp.</t>
  </si>
  <si>
    <t xml:space="preserve">Security-Connecticut </t>
  </si>
  <si>
    <t xml:space="preserve">Beazer Homes USA </t>
  </si>
  <si>
    <t xml:space="preserve">FinishMaster </t>
  </si>
  <si>
    <t xml:space="preserve">BioSepra </t>
  </si>
  <si>
    <t xml:space="preserve">HemaSure </t>
  </si>
  <si>
    <t xml:space="preserve">Centex Construction Products </t>
  </si>
  <si>
    <t xml:space="preserve">MK Rail </t>
  </si>
  <si>
    <t xml:space="preserve">Investment Technology Group </t>
  </si>
  <si>
    <t xml:space="preserve">Bush Boake Allen </t>
  </si>
  <si>
    <t xml:space="preserve">Merix </t>
  </si>
  <si>
    <t xml:space="preserve">ThermoLase </t>
  </si>
  <si>
    <t xml:space="preserve">Santa Fe Pacific Gold </t>
  </si>
  <si>
    <t xml:space="preserve">Guilford Pharmaceuticals </t>
  </si>
  <si>
    <t xml:space="preserve">Vastar Resources </t>
  </si>
  <si>
    <t xml:space="preserve">Rawlings Sporting Goods </t>
  </si>
  <si>
    <t xml:space="preserve">Wackenhut Corrections </t>
  </si>
  <si>
    <t xml:space="preserve">Giant Cement Holding </t>
  </si>
  <si>
    <t xml:space="preserve">OfficeMax </t>
  </si>
  <si>
    <t xml:space="preserve">Capital One Financial </t>
  </si>
  <si>
    <t xml:space="preserve">Enron Global Power &amp; Pipelines </t>
  </si>
  <si>
    <t xml:space="preserve">JP Foodservice, Inc. </t>
  </si>
  <si>
    <t xml:space="preserve">Sports Authority </t>
  </si>
  <si>
    <t xml:space="preserve">Guidant </t>
  </si>
  <si>
    <t xml:space="preserve">ITT Educational Services </t>
  </si>
  <si>
    <t xml:space="preserve">Nabisco Holdings </t>
  </si>
  <si>
    <t>Thermo Ecotek</t>
  </si>
  <si>
    <t xml:space="preserve">PDG Remediation </t>
  </si>
  <si>
    <t xml:space="preserve">HCIA </t>
  </si>
  <si>
    <t xml:space="preserve">Boise Cascade Office Products </t>
  </si>
  <si>
    <t xml:space="preserve">PMI Group </t>
  </si>
  <si>
    <t xml:space="preserve">HealthPlan Services </t>
  </si>
  <si>
    <t xml:space="preserve">Borders Group </t>
  </si>
  <si>
    <t xml:space="preserve">US Order </t>
  </si>
  <si>
    <t xml:space="preserve">Western Power &amp; Equipment </t>
  </si>
  <si>
    <t xml:space="preserve">BT Office Products </t>
  </si>
  <si>
    <t xml:space="preserve">ThermoSpectra </t>
  </si>
  <si>
    <t xml:space="preserve">AVX </t>
  </si>
  <si>
    <t xml:space="preserve">Ballantyne of Omaha </t>
  </si>
  <si>
    <t xml:space="preserve">Midwest Express Holdings </t>
  </si>
  <si>
    <t xml:space="preserve">Personnel Group of America </t>
  </si>
  <si>
    <t xml:space="preserve">Union Pacific Resources Group </t>
  </si>
  <si>
    <t xml:space="preserve">Diamond Offshore Drilling </t>
  </si>
  <si>
    <t xml:space="preserve">Intimate Brands </t>
  </si>
  <si>
    <t xml:space="preserve">Donaldson Lufkin &amp; Jenrette </t>
  </si>
  <si>
    <t xml:space="preserve">Investors Financial Services </t>
  </si>
  <si>
    <t xml:space="preserve">Ascent Entertainment Group </t>
  </si>
  <si>
    <t xml:space="preserve">GOAL </t>
  </si>
  <si>
    <t xml:space="preserve">IFIN </t>
  </si>
  <si>
    <t xml:space="preserve">DLJ </t>
  </si>
  <si>
    <t xml:space="preserve">IBI </t>
  </si>
  <si>
    <t xml:space="preserve">DO </t>
  </si>
  <si>
    <t xml:space="preserve">UPR </t>
  </si>
  <si>
    <t xml:space="preserve">PGA </t>
  </si>
  <si>
    <t xml:space="preserve">MEH </t>
  </si>
  <si>
    <t xml:space="preserve">BTN </t>
  </si>
  <si>
    <t>RL.1</t>
  </si>
  <si>
    <t xml:space="preserve">BTF </t>
  </si>
  <si>
    <t xml:space="preserve">TINTA </t>
  </si>
  <si>
    <t xml:space="preserve">WPEC </t>
  </si>
  <si>
    <t xml:space="preserve">USOR </t>
  </si>
  <si>
    <t xml:space="preserve">BGP </t>
  </si>
  <si>
    <t xml:space="preserve">HPS </t>
  </si>
  <si>
    <t xml:space="preserve">PMA </t>
  </si>
  <si>
    <t xml:space="preserve">BOP </t>
  </si>
  <si>
    <t xml:space="preserve">PDGS </t>
  </si>
  <si>
    <t>TCK</t>
  </si>
  <si>
    <t xml:space="preserve">NA </t>
  </si>
  <si>
    <t xml:space="preserve">ESI </t>
  </si>
  <si>
    <t xml:space="preserve">GDT </t>
  </si>
  <si>
    <t xml:space="preserve">TSA </t>
  </si>
  <si>
    <t xml:space="preserve">JPFS </t>
  </si>
  <si>
    <t xml:space="preserve">EPP </t>
  </si>
  <si>
    <t xml:space="preserve">COF </t>
  </si>
  <si>
    <t xml:space="preserve">OMX </t>
  </si>
  <si>
    <t xml:space="preserve">GCHI </t>
  </si>
  <si>
    <t>WHC</t>
  </si>
  <si>
    <t xml:space="preserve">RAWL </t>
  </si>
  <si>
    <t xml:space="preserve">VRI </t>
  </si>
  <si>
    <t xml:space="preserve">CSE </t>
  </si>
  <si>
    <t xml:space="preserve">GLFD </t>
  </si>
  <si>
    <t xml:space="preserve">GLD </t>
  </si>
  <si>
    <t xml:space="preserve">TLZ </t>
  </si>
  <si>
    <t xml:space="preserve">MERX </t>
  </si>
  <si>
    <t xml:space="preserve">BOA </t>
  </si>
  <si>
    <t xml:space="preserve">ITGI </t>
  </si>
  <si>
    <t xml:space="preserve">MKRL </t>
  </si>
  <si>
    <t xml:space="preserve">INSI </t>
  </si>
  <si>
    <t xml:space="preserve">CXP </t>
  </si>
  <si>
    <t>3HMSR</t>
  </si>
  <si>
    <t xml:space="preserve">BSEP </t>
  </si>
  <si>
    <t xml:space="preserve">INSO </t>
  </si>
  <si>
    <t xml:space="preserve">FMST </t>
  </si>
  <si>
    <t xml:space="preserve">BZH </t>
  </si>
  <si>
    <t>CHGNF</t>
  </si>
  <si>
    <t xml:space="preserve">OSU </t>
  </si>
  <si>
    <t xml:space="preserve">SRC </t>
  </si>
  <si>
    <t xml:space="preserve">COMSAT </t>
  </si>
  <si>
    <t xml:space="preserve">Eaton Vance </t>
  </si>
  <si>
    <t xml:space="preserve">Loews </t>
  </si>
  <si>
    <t xml:space="preserve">Union Pacific </t>
  </si>
  <si>
    <t xml:space="preserve">Kyocera </t>
  </si>
  <si>
    <t xml:space="preserve">Thermo Instrument Systems </t>
  </si>
  <si>
    <t xml:space="preserve">Red Lion Inns </t>
  </si>
  <si>
    <t xml:space="preserve">Tele-Communications </t>
  </si>
  <si>
    <t xml:space="preserve">American United Global </t>
  </si>
  <si>
    <t xml:space="preserve">WorldCorp </t>
  </si>
  <si>
    <t xml:space="preserve">K Mart </t>
  </si>
  <si>
    <t xml:space="preserve">Allstate </t>
  </si>
  <si>
    <t xml:space="preserve">Boise Cascade </t>
  </si>
  <si>
    <t xml:space="preserve">PDG Environmental </t>
  </si>
  <si>
    <t>Lilly (Eli) &amp; Co.</t>
  </si>
  <si>
    <t xml:space="preserve">Sara Lee </t>
  </si>
  <si>
    <t xml:space="preserve">Wackenhut </t>
  </si>
  <si>
    <t xml:space="preserve">Figgie International </t>
  </si>
  <si>
    <t xml:space="preserve">Tenneco </t>
  </si>
  <si>
    <t xml:space="preserve">Scios Nova </t>
  </si>
  <si>
    <t xml:space="preserve">ThermoTrex </t>
  </si>
  <si>
    <t xml:space="preserve">Tektronix </t>
  </si>
  <si>
    <t xml:space="preserve">Union Camp </t>
  </si>
  <si>
    <t xml:space="preserve">Jefferies Group </t>
  </si>
  <si>
    <t xml:space="preserve">Morrison-Knudsen </t>
  </si>
  <si>
    <t xml:space="preserve">Information Mgmt Technologies </t>
  </si>
  <si>
    <t xml:space="preserve">Centex </t>
  </si>
  <si>
    <t xml:space="preserve">Sepracor </t>
  </si>
  <si>
    <t xml:space="preserve">Houghton Mifflin </t>
  </si>
  <si>
    <t>CQ</t>
  </si>
  <si>
    <t>EV</t>
  </si>
  <si>
    <t>EQX</t>
  </si>
  <si>
    <t>LTR</t>
  </si>
  <si>
    <t>UNP</t>
  </si>
  <si>
    <t>KMB</t>
  </si>
  <si>
    <t>KYO</t>
  </si>
  <si>
    <t>THI</t>
  </si>
  <si>
    <t>RED</t>
  </si>
  <si>
    <t>AHO</t>
  </si>
  <si>
    <t>TCOMA</t>
  </si>
  <si>
    <t>3AUGI</t>
  </si>
  <si>
    <t>WOA</t>
  </si>
  <si>
    <t>KM</t>
  </si>
  <si>
    <t>ALL</t>
  </si>
  <si>
    <t>BCC</t>
  </si>
  <si>
    <t>3PDGE</t>
  </si>
  <si>
    <t>RN</t>
  </si>
  <si>
    <t>LLY</t>
  </si>
  <si>
    <t>SLE</t>
  </si>
  <si>
    <t>SBK</t>
  </si>
  <si>
    <t>WAK</t>
  </si>
  <si>
    <t>FIGI.F</t>
  </si>
  <si>
    <t>TEN</t>
  </si>
  <si>
    <t>SCIO</t>
  </si>
  <si>
    <t>TKN</t>
  </si>
  <si>
    <t>TEK</t>
  </si>
  <si>
    <t>UCC</t>
  </si>
  <si>
    <t>JEF</t>
  </si>
  <si>
    <t>MK</t>
  </si>
  <si>
    <t>IMTKA</t>
  </si>
  <si>
    <t>CTX</t>
  </si>
  <si>
    <t>SEPR</t>
  </si>
  <si>
    <t>HTN</t>
  </si>
  <si>
    <t>MAXC</t>
  </si>
  <si>
    <t>BA Merchant Svcs.</t>
  </si>
  <si>
    <t>NewCom Inc.</t>
  </si>
  <si>
    <t>Lucent Technologies Inc.</t>
  </si>
  <si>
    <t>Sabre Group Holdings</t>
  </si>
  <si>
    <t>CompuServe Inc.</t>
  </si>
  <si>
    <t>Lycos Inc.</t>
  </si>
  <si>
    <t>Conoco</t>
  </si>
  <si>
    <t>Hartford Life</t>
  </si>
  <si>
    <t>Danone Group/B S N Corp.</t>
  </si>
  <si>
    <t>DA</t>
  </si>
  <si>
    <t>AES</t>
  </si>
  <si>
    <t xml:space="preserve">Substance Abuse Technologies/US Alcohol Testing of America </t>
  </si>
  <si>
    <t>3SATKQ</t>
  </si>
  <si>
    <t>USDATA Corp.</t>
  </si>
  <si>
    <t>USDC</t>
  </si>
  <si>
    <t>Safeguard Scientifics</t>
  </si>
  <si>
    <t>SFE</t>
  </si>
  <si>
    <t>Healthdyne Technologies</t>
  </si>
  <si>
    <t>HDTC</t>
  </si>
  <si>
    <t>Ben Franklin Retail Stores</t>
  </si>
  <si>
    <t>3BFRSE</t>
  </si>
  <si>
    <t>ATL Products Inc.</t>
  </si>
  <si>
    <t>Barnett Inc.</t>
  </si>
  <si>
    <t>Intercardia Inc.</t>
  </si>
  <si>
    <t>Midway Games Inc.</t>
  </si>
  <si>
    <t>NACT Telecommunications</t>
  </si>
  <si>
    <t xml:space="preserve">Airtouch Communications/PacTel Corp. </t>
  </si>
  <si>
    <t>ATI</t>
  </si>
  <si>
    <t>ProSource Inc.</t>
  </si>
  <si>
    <t>Thermo Sentron Inc.</t>
  </si>
  <si>
    <t>Thermo Vision</t>
  </si>
  <si>
    <t>Trex Medical Corp.</t>
  </si>
  <si>
    <t>00206J</t>
  </si>
  <si>
    <t>00753Q</t>
  </si>
  <si>
    <t>020002</t>
  </si>
  <si>
    <t>02882K</t>
  </si>
  <si>
    <t>03664P</t>
  </si>
  <si>
    <t>03839B</t>
  </si>
  <si>
    <t>066229</t>
  </si>
  <si>
    <t>081499</t>
  </si>
  <si>
    <t>096894</t>
  </si>
  <si>
    <t>125662</t>
  </si>
  <si>
    <t>127097</t>
  </si>
  <si>
    <t>131255</t>
  </si>
  <si>
    <t>148426</t>
  </si>
  <si>
    <t>221006</t>
  </si>
  <si>
    <t>24240V</t>
  </si>
  <si>
    <t>25063N</t>
  </si>
  <si>
    <t>868011</t>
  </si>
  <si>
    <t>285324</t>
  </si>
  <si>
    <t>29158K</t>
  </si>
  <si>
    <t>29356N</t>
  </si>
  <si>
    <t>317867</t>
  </si>
  <si>
    <t>319741</t>
  </si>
  <si>
    <t>319963</t>
  </si>
  <si>
    <t>338032</t>
  </si>
  <si>
    <t>351654</t>
  </si>
  <si>
    <t>366651</t>
  </si>
  <si>
    <t>370485</t>
  </si>
  <si>
    <t>37246E</t>
  </si>
  <si>
    <t>37246W</t>
  </si>
  <si>
    <t>405019</t>
  </si>
  <si>
    <t>420804</t>
  </si>
  <si>
    <t>422206</t>
  </si>
  <si>
    <t>449583</t>
  </si>
  <si>
    <t>457652</t>
  </si>
  <si>
    <t>45868P</t>
  </si>
  <si>
    <t>477581</t>
  </si>
  <si>
    <t>478035</t>
  </si>
  <si>
    <t>483007</t>
  </si>
  <si>
    <t>49127B</t>
  </si>
  <si>
    <t>515098</t>
  </si>
  <si>
    <t>529898</t>
  </si>
  <si>
    <t>566576</t>
  </si>
  <si>
    <t>573284</t>
  </si>
  <si>
    <t>617358</t>
  </si>
  <si>
    <t>619848</t>
  </si>
  <si>
    <t>627578</t>
  </si>
  <si>
    <t>688609</t>
  </si>
  <si>
    <t>69523G</t>
  </si>
  <si>
    <t>695252</t>
  </si>
  <si>
    <t>703559</t>
  </si>
  <si>
    <t>746381</t>
  </si>
  <si>
    <t>74961H</t>
  </si>
  <si>
    <t>766574</t>
  </si>
  <si>
    <t>769507</t>
  </si>
  <si>
    <t>802012</t>
  </si>
  <si>
    <t>824911</t>
  </si>
  <si>
    <t>828735</t>
  </si>
  <si>
    <t>835420</t>
  </si>
  <si>
    <t>848915</t>
  </si>
  <si>
    <t>858045</t>
  </si>
  <si>
    <t>872469</t>
  </si>
  <si>
    <t>879079</t>
  </si>
  <si>
    <t>883592</t>
  </si>
  <si>
    <t>883666</t>
  </si>
  <si>
    <t>893779</t>
  </si>
  <si>
    <t>89557G</t>
  </si>
  <si>
    <t>958845</t>
  </si>
  <si>
    <t>987767</t>
  </si>
  <si>
    <t>00130H</t>
  </si>
  <si>
    <t>048825</t>
  </si>
  <si>
    <t>007921</t>
  </si>
  <si>
    <t>694890</t>
  </si>
  <si>
    <t>370064</t>
  </si>
  <si>
    <t>812387</t>
  </si>
  <si>
    <t>879433</t>
  </si>
  <si>
    <t>534187</t>
  </si>
  <si>
    <t>465642</t>
  </si>
  <si>
    <t>918005</t>
  </si>
  <si>
    <t>293561</t>
  </si>
  <si>
    <t>208464</t>
  </si>
  <si>
    <t>351904</t>
  </si>
  <si>
    <t>076590</t>
  </si>
  <si>
    <t>893485</t>
  </si>
  <si>
    <t>759464</t>
  </si>
  <si>
    <t>127055</t>
  </si>
  <si>
    <t>256605</t>
  </si>
  <si>
    <t>662900</t>
  </si>
  <si>
    <t>260543</t>
  </si>
  <si>
    <t>412552</t>
  </si>
  <si>
    <t>122014</t>
  </si>
  <si>
    <t>370838</t>
  </si>
  <si>
    <t>894190</t>
  </si>
  <si>
    <t>025816</t>
  </si>
  <si>
    <t>297659</t>
  </si>
  <si>
    <t>962901</t>
  </si>
  <si>
    <t>264830</t>
  </si>
  <si>
    <t>637130</t>
  </si>
  <si>
    <t>372917</t>
  </si>
  <si>
    <t>382388</t>
  </si>
  <si>
    <t>40501V</t>
  </si>
  <si>
    <t>92224R</t>
  </si>
  <si>
    <t>422203</t>
  </si>
  <si>
    <t>655260</t>
  </si>
  <si>
    <t>896750</t>
  </si>
  <si>
    <t>170268</t>
  </si>
  <si>
    <t>792860</t>
  </si>
  <si>
    <t>577913</t>
  </si>
  <si>
    <t>628916</t>
  </si>
  <si>
    <t>29409K</t>
  </si>
  <si>
    <t>690768</t>
  </si>
  <si>
    <t>572900</t>
  </si>
  <si>
    <t>883556</t>
  </si>
  <si>
    <t>551137</t>
  </si>
  <si>
    <t>252470</t>
  </si>
  <si>
    <t>21254K</t>
  </si>
  <si>
    <t>875382</t>
  </si>
  <si>
    <t>806528</t>
  </si>
  <si>
    <t>883203</t>
  </si>
  <si>
    <t>709903</t>
  </si>
  <si>
    <t>747633</t>
  </si>
  <si>
    <t>450679</t>
  </si>
  <si>
    <t>029195</t>
  </si>
  <si>
    <t>565020</t>
  </si>
  <si>
    <t>802183</t>
  </si>
  <si>
    <t>868536</t>
  </si>
  <si>
    <t>411352</t>
  </si>
  <si>
    <t>835415</t>
  </si>
  <si>
    <t>055716</t>
  </si>
  <si>
    <t>635771</t>
  </si>
  <si>
    <t>152342</t>
  </si>
  <si>
    <t>693674</t>
  </si>
  <si>
    <t>423276</t>
  </si>
  <si>
    <t>294510</t>
  </si>
  <si>
    <t>A E S China Generating Co. (OTC)</t>
  </si>
  <si>
    <t>000000</t>
  </si>
  <si>
    <t>002896</t>
  </si>
  <si>
    <t>00846U</t>
  </si>
  <si>
    <t>029062</t>
  </si>
  <si>
    <t>029861</t>
  </si>
  <si>
    <t>043628</t>
  </si>
  <si>
    <t>046008</t>
  </si>
  <si>
    <t>00207M</t>
  </si>
  <si>
    <t>049905</t>
  </si>
  <si>
    <t>002444</t>
  </si>
  <si>
    <t>05501M</t>
  </si>
  <si>
    <t>055239</t>
  </si>
  <si>
    <t>058516</t>
  </si>
  <si>
    <t>067846</t>
  </si>
  <si>
    <t>068062</t>
  </si>
  <si>
    <t>07556Q</t>
  </si>
  <si>
    <t>088658</t>
  </si>
  <si>
    <t>09066V</t>
  </si>
  <si>
    <t>030177</t>
  </si>
  <si>
    <t>20564D</t>
  </si>
  <si>
    <t>501556</t>
  </si>
  <si>
    <t>001905</t>
  </si>
  <si>
    <t>ATV</t>
  </si>
  <si>
    <t>ARC Intl. Inc.</t>
  </si>
  <si>
    <t>817315</t>
  </si>
  <si>
    <t>097403</t>
  </si>
  <si>
    <t>099709</t>
  </si>
  <si>
    <t>055816</t>
  </si>
  <si>
    <t>123162</t>
  </si>
  <si>
    <t>14040H</t>
  </si>
  <si>
    <t>14170M</t>
  </si>
  <si>
    <t>14743R</t>
  </si>
  <si>
    <t>15231R</t>
  </si>
  <si>
    <t>N19808</t>
  </si>
  <si>
    <t>202909</t>
  </si>
  <si>
    <t>20482G</t>
  </si>
  <si>
    <t>208251</t>
  </si>
  <si>
    <t>21075V</t>
  </si>
  <si>
    <t>212485</t>
  </si>
  <si>
    <t>Case Corp.</t>
  </si>
  <si>
    <t>Koninklijke AHOLD NV</t>
  </si>
  <si>
    <t>097383</t>
  </si>
  <si>
    <t>482584</t>
  </si>
  <si>
    <t>500467</t>
  </si>
  <si>
    <t>905530</t>
  </si>
  <si>
    <t>826681</t>
  </si>
  <si>
    <t>880370</t>
  </si>
  <si>
    <t>152312</t>
  </si>
  <si>
    <t>74005P</t>
  </si>
  <si>
    <t>Signet Banking Corp.</t>
  </si>
  <si>
    <t>247126</t>
  </si>
  <si>
    <t>25271C</t>
  </si>
  <si>
    <t>253756</t>
  </si>
  <si>
    <t>257661</t>
  </si>
  <si>
    <t>26613X</t>
  </si>
  <si>
    <t>283695</t>
  </si>
  <si>
    <t>284895</t>
  </si>
  <si>
    <t>292827</t>
  </si>
  <si>
    <t>29356M</t>
  </si>
  <si>
    <t>302125</t>
  </si>
  <si>
    <t>31787P</t>
  </si>
  <si>
    <t>336912</t>
  </si>
  <si>
    <t>540424</t>
  </si>
  <si>
    <t>29444G</t>
  </si>
  <si>
    <t>AXA Financial/Equitable Companies</t>
  </si>
  <si>
    <t>Maxco Inc.</t>
  </si>
  <si>
    <t>577723</t>
  </si>
  <si>
    <t>356872</t>
  </si>
  <si>
    <t>374450</t>
  </si>
  <si>
    <t>38122G</t>
  </si>
  <si>
    <t>Good Idea's Enterprises  (OTC)</t>
  </si>
  <si>
    <t>401698</t>
  </si>
  <si>
    <t>401829</t>
  </si>
  <si>
    <t>416592</t>
  </si>
  <si>
    <t>403908</t>
  </si>
  <si>
    <t>421959</t>
  </si>
  <si>
    <t>423504</t>
  </si>
  <si>
    <t>428040</t>
  </si>
  <si>
    <t>437606</t>
  </si>
  <si>
    <t>444717</t>
  </si>
  <si>
    <t>45662S</t>
  </si>
  <si>
    <t>456782</t>
  </si>
  <si>
    <t xml:space="preserve">Inso Corp./Infosoft International </t>
  </si>
  <si>
    <t>45765T</t>
  </si>
  <si>
    <t>INSCI (OTC)</t>
  </si>
  <si>
    <t>Giant Group Ltd.</t>
  </si>
  <si>
    <t>374503</t>
  </si>
  <si>
    <t>GPO</t>
  </si>
  <si>
    <t>ZZZZ</t>
  </si>
  <si>
    <t>91154J</t>
  </si>
  <si>
    <t>532457</t>
  </si>
  <si>
    <t>808905</t>
  </si>
  <si>
    <t>023139</t>
  </si>
  <si>
    <t>ABK</t>
  </si>
  <si>
    <t>441560</t>
  </si>
  <si>
    <t>456908</t>
  </si>
  <si>
    <t xml:space="preserve">AMBAC Financial Group/AMBAC </t>
  </si>
  <si>
    <t>45844M</t>
  </si>
  <si>
    <t>461156</t>
  </si>
  <si>
    <t>461450</t>
  </si>
  <si>
    <t>461915</t>
  </si>
  <si>
    <t>45068B</t>
  </si>
  <si>
    <t>466232</t>
  </si>
  <si>
    <t>54140Y</t>
  </si>
  <si>
    <t>549463</t>
  </si>
  <si>
    <t>550818</t>
  </si>
  <si>
    <t>570618</t>
  </si>
  <si>
    <t>579062</t>
  </si>
  <si>
    <t>590049</t>
  </si>
  <si>
    <t>59159M</t>
  </si>
  <si>
    <t>591598</t>
  </si>
  <si>
    <t>598148</t>
  </si>
  <si>
    <t>879131</t>
  </si>
  <si>
    <t>Data Broadcasting Corp.</t>
  </si>
  <si>
    <t>532716</t>
  </si>
  <si>
    <t>472318</t>
  </si>
  <si>
    <t>278265</t>
  </si>
  <si>
    <t>803111</t>
  </si>
  <si>
    <t>597911</t>
  </si>
  <si>
    <t>604567</t>
  </si>
  <si>
    <t>55305T</t>
  </si>
  <si>
    <t>612622</t>
  </si>
  <si>
    <t>629526</t>
  </si>
  <si>
    <t>62872G</t>
  </si>
  <si>
    <t>637229</t>
  </si>
  <si>
    <t>64114L</t>
  </si>
  <si>
    <t>N62648</t>
  </si>
  <si>
    <t>651093</t>
  </si>
  <si>
    <t>CNH Global Inc./Holland N V (new)</t>
  </si>
  <si>
    <t>65332P</t>
  </si>
  <si>
    <t>65333U</t>
  </si>
  <si>
    <t>66986Q</t>
  </si>
  <si>
    <t>67622M</t>
  </si>
  <si>
    <t>68210P</t>
  </si>
  <si>
    <t>67088G</t>
  </si>
  <si>
    <t>693286</t>
  </si>
  <si>
    <t>715338</t>
  </si>
  <si>
    <t>69344M</t>
  </si>
  <si>
    <t>74264T</t>
  </si>
  <si>
    <t>743479</t>
  </si>
  <si>
    <t xml:space="preserve">Kimberly Clark </t>
  </si>
  <si>
    <t>494368</t>
  </si>
  <si>
    <t>618448</t>
  </si>
  <si>
    <t>74960K</t>
  </si>
  <si>
    <t>RJR Nabisco Holdings</t>
  </si>
  <si>
    <t>370120</t>
  </si>
  <si>
    <t>693283</t>
  </si>
  <si>
    <t>006871</t>
  </si>
  <si>
    <t>Adia S.A.</t>
  </si>
  <si>
    <t>754459</t>
  </si>
  <si>
    <t>756701</t>
  </si>
  <si>
    <t>76128Q</t>
  </si>
  <si>
    <t>762397</t>
  </si>
  <si>
    <t>783755</t>
  </si>
  <si>
    <t>785905</t>
  </si>
  <si>
    <t>802176</t>
  </si>
  <si>
    <t>814160</t>
  </si>
  <si>
    <t>784188</t>
  </si>
  <si>
    <t>Southern Pacific Funding</t>
  </si>
  <si>
    <t>843576</t>
  </si>
  <si>
    <t>849176</t>
  </si>
  <si>
    <t>859205</t>
  </si>
  <si>
    <t>87924H</t>
  </si>
  <si>
    <t>87959Y</t>
  </si>
  <si>
    <t>87924V</t>
  </si>
  <si>
    <t>M8734H</t>
  </si>
  <si>
    <t>Lincoln National Corp.</t>
  </si>
  <si>
    <t>316828</t>
  </si>
  <si>
    <t>756702</t>
  </si>
  <si>
    <t>Koor Industries Ltd/Tadiran Ltd.</t>
  </si>
  <si>
    <t>Inland Steel Industries Inc</t>
  </si>
  <si>
    <t>88355R</t>
  </si>
  <si>
    <t>88355U</t>
  </si>
  <si>
    <t>883593</t>
  </si>
  <si>
    <t>883600</t>
  </si>
  <si>
    <t>883624</t>
  </si>
  <si>
    <t>883655</t>
  </si>
  <si>
    <t>883660</t>
  </si>
  <si>
    <t>88632Q</t>
  </si>
  <si>
    <t>Tocor II, Inc. (OTC)</t>
  </si>
  <si>
    <t>892918</t>
  </si>
  <si>
    <t>894175</t>
  </si>
  <si>
    <t>89531R</t>
  </si>
  <si>
    <t>904928</t>
  </si>
  <si>
    <t>907834</t>
  </si>
  <si>
    <t>90336R</t>
  </si>
  <si>
    <t>922380</t>
  </si>
  <si>
    <t>929798</t>
  </si>
  <si>
    <t>959221</t>
  </si>
  <si>
    <t>969455</t>
  </si>
  <si>
    <t>983946</t>
  </si>
  <si>
    <t>983759</t>
  </si>
  <si>
    <t>98413B</t>
  </si>
  <si>
    <t>THS</t>
  </si>
  <si>
    <t>883559</t>
  </si>
  <si>
    <t>907818</t>
  </si>
  <si>
    <t>981904</t>
  </si>
  <si>
    <t>929794</t>
  </si>
  <si>
    <t>030344</t>
  </si>
  <si>
    <t>Anncmt.</t>
  </si>
  <si>
    <t>990827</t>
  </si>
  <si>
    <t>931014</t>
  </si>
  <si>
    <t>931215</t>
  </si>
  <si>
    <t>931203</t>
  </si>
  <si>
    <t>931111</t>
  </si>
  <si>
    <t>931015</t>
  </si>
  <si>
    <t>931217</t>
  </si>
  <si>
    <t>940215</t>
  </si>
  <si>
    <t>940303</t>
  </si>
  <si>
    <t>940207</t>
  </si>
  <si>
    <t>940228</t>
  </si>
  <si>
    <t>MK Gold</t>
  </si>
  <si>
    <t>55305P</t>
  </si>
  <si>
    <t>MKAU</t>
  </si>
  <si>
    <t>930922</t>
  </si>
  <si>
    <t>940315</t>
  </si>
  <si>
    <t>931222</t>
  </si>
  <si>
    <t>940405</t>
  </si>
  <si>
    <t>940418</t>
  </si>
  <si>
    <t>940328</t>
  </si>
  <si>
    <t>940425</t>
  </si>
  <si>
    <t>931123</t>
  </si>
  <si>
    <t>940525</t>
  </si>
  <si>
    <t>940429</t>
  </si>
  <si>
    <t>930804</t>
  </si>
  <si>
    <t>940727</t>
  </si>
  <si>
    <t>940624</t>
  </si>
  <si>
    <t>940811</t>
  </si>
  <si>
    <t>940621</t>
  </si>
  <si>
    <t>941031</t>
  </si>
  <si>
    <t>950110</t>
  </si>
  <si>
    <t>940802</t>
  </si>
  <si>
    <t>950104</t>
  </si>
  <si>
    <t>941219</t>
  </si>
  <si>
    <t>950117</t>
  </si>
  <si>
    <t>950322</t>
  </si>
  <si>
    <t>950407</t>
  </si>
  <si>
    <t>950324</t>
  </si>
  <si>
    <t>950504</t>
  </si>
  <si>
    <t>950510</t>
  </si>
  <si>
    <t>950315</t>
  </si>
  <si>
    <t>950413</t>
  </si>
  <si>
    <t>950622</t>
  </si>
  <si>
    <t>950706</t>
  </si>
  <si>
    <t>940623</t>
  </si>
  <si>
    <t>941028</t>
  </si>
  <si>
    <t>950801</t>
  </si>
  <si>
    <t>950808</t>
  </si>
  <si>
    <t>950727</t>
  </si>
  <si>
    <t>950329</t>
  </si>
  <si>
    <t>950818</t>
  </si>
  <si>
    <t>951023</t>
  </si>
  <si>
    <t>951211</t>
  </si>
  <si>
    <t>951011</t>
  </si>
  <si>
    <t>951220</t>
  </si>
  <si>
    <t>960122</t>
  </si>
  <si>
    <t>960112</t>
  </si>
  <si>
    <t>960201</t>
  </si>
  <si>
    <t>960328</t>
  </si>
  <si>
    <t>960202</t>
  </si>
  <si>
    <t>960314</t>
  </si>
  <si>
    <t>950209</t>
  </si>
  <si>
    <t>960412</t>
  </si>
  <si>
    <t>960329</t>
  </si>
  <si>
    <t>960507</t>
  </si>
  <si>
    <t>960401</t>
  </si>
  <si>
    <t>960503</t>
  </si>
  <si>
    <t>960515</t>
  </si>
  <si>
    <t>960430</t>
  </si>
  <si>
    <t>960626</t>
  </si>
  <si>
    <t>960417</t>
  </si>
  <si>
    <t>960826</t>
  </si>
  <si>
    <t>960627</t>
  </si>
  <si>
    <t>961010</t>
  </si>
  <si>
    <t>960906</t>
  </si>
  <si>
    <t>SGL Carbon (OTC)</t>
  </si>
  <si>
    <t xml:space="preserve">Red Lion Hotels </t>
  </si>
  <si>
    <t>Tele-Communications International</t>
  </si>
  <si>
    <t>960918</t>
  </si>
  <si>
    <t>961107</t>
  </si>
  <si>
    <t>960708</t>
  </si>
  <si>
    <t>970226</t>
  </si>
  <si>
    <t>970210</t>
  </si>
  <si>
    <t>970416</t>
  </si>
  <si>
    <t>960806</t>
  </si>
  <si>
    <t>970930</t>
  </si>
  <si>
    <t>970812</t>
  </si>
  <si>
    <t>970827</t>
  </si>
  <si>
    <t>970905</t>
  </si>
  <si>
    <t>971001</t>
  </si>
  <si>
    <t>971103</t>
  </si>
  <si>
    <t>971125</t>
  </si>
  <si>
    <t>980202</t>
  </si>
  <si>
    <t>980414</t>
  </si>
  <si>
    <t>980427</t>
  </si>
  <si>
    <t>980510</t>
  </si>
  <si>
    <t>980828</t>
  </si>
  <si>
    <t>981002</t>
  </si>
  <si>
    <t>980803</t>
  </si>
  <si>
    <t>981013</t>
  </si>
  <si>
    <t>981022</t>
  </si>
  <si>
    <t>980820</t>
  </si>
  <si>
    <t>990209</t>
  </si>
  <si>
    <t>990412</t>
  </si>
  <si>
    <t>990714</t>
  </si>
  <si>
    <t>990409</t>
  </si>
  <si>
    <t>990728</t>
  </si>
  <si>
    <t>990521</t>
  </si>
  <si>
    <t>990923</t>
  </si>
  <si>
    <t>990302</t>
  </si>
  <si>
    <t>990910</t>
  </si>
  <si>
    <t>990525</t>
  </si>
  <si>
    <t>990913</t>
  </si>
  <si>
    <t>900523</t>
  </si>
  <si>
    <t>Thermo Optek</t>
  </si>
  <si>
    <t>883582</t>
  </si>
  <si>
    <t>TOC</t>
  </si>
  <si>
    <t>Network Associates Inc</t>
  </si>
  <si>
    <t>Torchmark Corp.</t>
  </si>
  <si>
    <t>891027</t>
  </si>
  <si>
    <t>TMK</t>
  </si>
  <si>
    <t>Waddell &amp; Reed Financial Inc.</t>
  </si>
  <si>
    <t>930059</t>
  </si>
  <si>
    <t>WDR</t>
  </si>
  <si>
    <t>971117</t>
  </si>
  <si>
    <t>CODE</t>
  </si>
  <si>
    <t>CODE: 1=SPIN, 2=EC, 3=TRACK, 4=2STGSPIN, 5=2STGCARVE, 6=CANCELLED TRACK</t>
  </si>
  <si>
    <t>Bally's Park Place Inc.</t>
  </si>
  <si>
    <t>BLY4</t>
  </si>
  <si>
    <t>Bally Manufacturing Corp.</t>
  </si>
  <si>
    <t>05873C10</t>
  </si>
  <si>
    <t>BLY</t>
  </si>
  <si>
    <t>Informatics General Corp.</t>
  </si>
  <si>
    <t>IG.</t>
  </si>
  <si>
    <t>Equitable Life Mtg. &amp; Realty Inv.</t>
  </si>
  <si>
    <t>EQ.</t>
  </si>
  <si>
    <t>Times Fiber Communications</t>
  </si>
  <si>
    <t>TFCI</t>
  </si>
  <si>
    <t>Insilco</t>
  </si>
  <si>
    <t>5968C</t>
  </si>
  <si>
    <t>Williams Electronics/WMS Inds.</t>
  </si>
  <si>
    <t>Biscayne Holdings/Xcor Intl.</t>
  </si>
  <si>
    <t>BHA</t>
  </si>
  <si>
    <t xml:space="preserve">General Defense Corporation </t>
  </si>
  <si>
    <t>CLG1</t>
  </si>
  <si>
    <t>Clabir Corp.</t>
  </si>
  <si>
    <t>CLG.</t>
  </si>
  <si>
    <t xml:space="preserve">Mountain Medical Equipment, Inc. </t>
  </si>
  <si>
    <t xml:space="preserve">MTN </t>
  </si>
  <si>
    <t>Glasrock Medical Services</t>
  </si>
  <si>
    <t>GLA</t>
  </si>
  <si>
    <t xml:space="preserve">Policy Management Systems Corp. </t>
  </si>
  <si>
    <t>PMS</t>
  </si>
  <si>
    <t>Seibels Bruce Group</t>
  </si>
  <si>
    <t>SBIG</t>
  </si>
  <si>
    <t xml:space="preserve">Switchco, Inc. </t>
  </si>
  <si>
    <t xml:space="preserve">SXCO </t>
  </si>
  <si>
    <t xml:space="preserve">Graphic Scanning </t>
  </si>
  <si>
    <t>GSCC</t>
  </si>
  <si>
    <t xml:space="preserve">Computer Magnetics Corporation </t>
  </si>
  <si>
    <t xml:space="preserve">CMCX </t>
  </si>
  <si>
    <t>Tridex Corp./Hi-G Inc.</t>
  </si>
  <si>
    <t>TDX</t>
  </si>
  <si>
    <t xml:space="preserve">Swift Independent Corp </t>
  </si>
  <si>
    <t>SWFT</t>
  </si>
  <si>
    <t>Esmark Inc.</t>
  </si>
  <si>
    <t>ESM</t>
  </si>
  <si>
    <t xml:space="preserve">Unimation, Inc. </t>
  </si>
  <si>
    <t xml:space="preserve">RBOT </t>
  </si>
  <si>
    <t>Condec Corp.</t>
  </si>
  <si>
    <t>-</t>
  </si>
  <si>
    <t xml:space="preserve">Grant Industries Incorporated </t>
  </si>
  <si>
    <t>GTX .</t>
  </si>
  <si>
    <t>Grant Industries /Buildex Inc.</t>
  </si>
  <si>
    <t>GTX.</t>
  </si>
  <si>
    <t xml:space="preserve">Interferon Sciences, Inc. </t>
  </si>
  <si>
    <t xml:space="preserve">IFSC </t>
  </si>
  <si>
    <t xml:space="preserve">Omnicare, Inc. </t>
  </si>
  <si>
    <t xml:space="preserve">OCR </t>
  </si>
  <si>
    <t>Grace (WR) &amp; Co.</t>
  </si>
  <si>
    <t>GRA</t>
  </si>
  <si>
    <t xml:space="preserve">University Genetics Co </t>
  </si>
  <si>
    <t>3UGENE</t>
  </si>
  <si>
    <t>University Patents Inc.</t>
  </si>
  <si>
    <t>UPT</t>
  </si>
  <si>
    <t xml:space="preserve">CooperVision, Inc. </t>
  </si>
  <si>
    <t>COOL</t>
  </si>
  <si>
    <t xml:space="preserve">Cooper Laboratories </t>
  </si>
  <si>
    <t>COO.1</t>
  </si>
  <si>
    <t>M G M / U A Home Entertainment</t>
  </si>
  <si>
    <t>HEG</t>
  </si>
  <si>
    <t>M G M Film/M G M U A Entertainment</t>
  </si>
  <si>
    <t>MGM.1</t>
  </si>
  <si>
    <t xml:space="preserve">Raymond Engineering Inc. </t>
  </si>
  <si>
    <t>REIN.</t>
  </si>
  <si>
    <t>Raymond Industries</t>
  </si>
  <si>
    <t>RAE</t>
  </si>
  <si>
    <t xml:space="preserve">GPH </t>
  </si>
  <si>
    <t>Continental Airlines</t>
  </si>
  <si>
    <t>CAI.A</t>
  </si>
  <si>
    <t>Continental Air Holding/TX Air</t>
  </si>
  <si>
    <t xml:space="preserve">D S T  Systems, Inc. </t>
  </si>
  <si>
    <t xml:space="preserve">DSTS </t>
  </si>
  <si>
    <t>Kansas City Southern Inds.</t>
  </si>
  <si>
    <t>KSU</t>
  </si>
  <si>
    <t>Huntingdon Research</t>
  </si>
  <si>
    <t>HTD</t>
  </si>
  <si>
    <t>Becton Dickinson Co.</t>
  </si>
  <si>
    <t>07588710</t>
  </si>
  <si>
    <t>BDX</t>
  </si>
  <si>
    <t xml:space="preserve">Levitt Corporation </t>
  </si>
  <si>
    <t xml:space="preserve">LVT </t>
  </si>
  <si>
    <t>Starrett Housing Corp.</t>
  </si>
  <si>
    <t>SHO</t>
  </si>
  <si>
    <t>Shoe Town Inc.</t>
  </si>
  <si>
    <t>SHU</t>
  </si>
  <si>
    <t>Wiener Enterprises</t>
  </si>
  <si>
    <t>8239B</t>
  </si>
  <si>
    <t>Super Rite Foods</t>
  </si>
  <si>
    <t>SUPR</t>
  </si>
  <si>
    <t>Rite Aid Corp.</t>
  </si>
  <si>
    <t>RAD</t>
  </si>
  <si>
    <t xml:space="preserve">Damon Biotech, Inc. </t>
  </si>
  <si>
    <t xml:space="preserve">DBIO </t>
  </si>
  <si>
    <t>Damon Corp.</t>
  </si>
  <si>
    <t>DCL</t>
  </si>
  <si>
    <t xml:space="preserve">First Data Resources </t>
  </si>
  <si>
    <t>FDRI</t>
  </si>
  <si>
    <t>02581610</t>
  </si>
  <si>
    <t xml:space="preserve">First Financial Management Corporation </t>
  </si>
  <si>
    <t>FFM</t>
  </si>
  <si>
    <t>First RR &amp; Banking of Georgia</t>
  </si>
  <si>
    <t>FRRG</t>
  </si>
  <si>
    <t>Mack Trucks</t>
  </si>
  <si>
    <t>MACK</t>
  </si>
  <si>
    <t xml:space="preserve">Signal Cos. </t>
  </si>
  <si>
    <t>SGN</t>
  </si>
  <si>
    <t xml:space="preserve">Thermedics, Inc. </t>
  </si>
  <si>
    <t>TMD</t>
  </si>
  <si>
    <t xml:space="preserve">Maxicare Health Plans, Inc. </t>
  </si>
  <si>
    <t xml:space="preserve">MAXI </t>
  </si>
  <si>
    <t xml:space="preserve">Fremont General </t>
  </si>
  <si>
    <t>FMT</t>
  </si>
  <si>
    <t xml:space="preserve">CooperBiomedical Co </t>
  </si>
  <si>
    <t>CBE</t>
  </si>
  <si>
    <t xml:space="preserve">DeVry Inc </t>
  </si>
  <si>
    <t xml:space="preserve">DVRY </t>
  </si>
  <si>
    <t xml:space="preserve">Bell &amp; Howell </t>
  </si>
  <si>
    <t>5570C</t>
  </si>
  <si>
    <t>Kinney System Inc.</t>
  </si>
  <si>
    <t>KINY</t>
  </si>
  <si>
    <t>Andal Corp./National Kinney</t>
  </si>
  <si>
    <t>03335210</t>
  </si>
  <si>
    <t>3ADLN</t>
  </si>
  <si>
    <t>Crown Books</t>
  </si>
  <si>
    <t>CRWN</t>
  </si>
  <si>
    <t>Thrifty Corp.</t>
  </si>
  <si>
    <t>TFD</t>
  </si>
  <si>
    <t xml:space="preserve">Bruce (Robert) Industries Inc. </t>
  </si>
  <si>
    <t>5728B</t>
  </si>
  <si>
    <t>Savoy Industries</t>
  </si>
  <si>
    <t>3SVOY</t>
  </si>
  <si>
    <t>Entex Energy Development</t>
  </si>
  <si>
    <t>ETX</t>
  </si>
  <si>
    <t>Entex Inc.</t>
  </si>
  <si>
    <t xml:space="preserve">Medco Containment Services, Inc. </t>
  </si>
  <si>
    <t xml:space="preserve">MCCS </t>
  </si>
  <si>
    <t>Porex Technology</t>
  </si>
  <si>
    <t>PORX</t>
  </si>
  <si>
    <t xml:space="preserve">NERCO, Inc. </t>
  </si>
  <si>
    <t xml:space="preserve">NER </t>
  </si>
  <si>
    <t xml:space="preserve">PacifiCorp </t>
  </si>
  <si>
    <t>PPW</t>
  </si>
  <si>
    <t xml:space="preserve">Xidex Magnetics Corporation </t>
  </si>
  <si>
    <t xml:space="preserve">XMAG </t>
  </si>
  <si>
    <t>Xidex Corp.</t>
  </si>
  <si>
    <t>AAC1</t>
  </si>
  <si>
    <t xml:space="preserve">American Fructose Corporation </t>
  </si>
  <si>
    <t>AFC.A</t>
  </si>
  <si>
    <t>American Maize Products Co.</t>
  </si>
  <si>
    <t>02733930</t>
  </si>
  <si>
    <t>AZE.A</t>
  </si>
  <si>
    <t xml:space="preserve">El Torito Restaurants, Inc. </t>
  </si>
  <si>
    <t xml:space="preserve">ET </t>
  </si>
  <si>
    <t>Enserch Exploration Partners</t>
  </si>
  <si>
    <t>EP</t>
  </si>
  <si>
    <t>Enserch Corp.</t>
  </si>
  <si>
    <t>ENS</t>
  </si>
  <si>
    <t xml:space="preserve">Freeport-McMoran Gold Company </t>
  </si>
  <si>
    <t>35671J10</t>
  </si>
  <si>
    <t xml:space="preserve">FAU </t>
  </si>
  <si>
    <t>Freeport McMoRan</t>
  </si>
  <si>
    <t>FTX</t>
  </si>
  <si>
    <t xml:space="preserve">Alco Health Services Corporation </t>
  </si>
  <si>
    <t>6277C</t>
  </si>
  <si>
    <t>Alco Standard Corp.</t>
  </si>
  <si>
    <t>01378810</t>
  </si>
  <si>
    <t>ASN</t>
  </si>
  <si>
    <t xml:space="preserve">All American Gourmet Company </t>
  </si>
  <si>
    <t xml:space="preserve">AAGC </t>
  </si>
  <si>
    <t xml:space="preserve">Concurrent Computer Corporation </t>
  </si>
  <si>
    <t xml:space="preserve">CCUR </t>
  </si>
  <si>
    <t xml:space="preserve">Perkin-Elmer </t>
  </si>
  <si>
    <t>PKN</t>
  </si>
  <si>
    <t xml:space="preserve">Diamond Shamrock Offshore Partners Limited Partnership </t>
  </si>
  <si>
    <t xml:space="preserve">DSP </t>
  </si>
  <si>
    <t>Maxus Energy/Diamond Shamrock</t>
  </si>
  <si>
    <t>MXS</t>
  </si>
  <si>
    <t>Lomas/Capstead Mortgage</t>
  </si>
  <si>
    <t>CMO</t>
  </si>
  <si>
    <t>Lomas Financial/L. &amp; Nettleton</t>
  </si>
  <si>
    <t>LFC</t>
  </si>
  <si>
    <t xml:space="preserve">Sun Energy Partners, L.P. </t>
  </si>
  <si>
    <t xml:space="preserve">SLP </t>
  </si>
  <si>
    <t>Sun Co. Inc.</t>
  </si>
  <si>
    <t>SUN</t>
  </si>
  <si>
    <t xml:space="preserve">Kay Jewelers, Inc. </t>
  </si>
  <si>
    <t xml:space="preserve">KJI </t>
  </si>
  <si>
    <t>Balfour Maclaine Corp./Kay Corp.</t>
  </si>
  <si>
    <t>05845910</t>
  </si>
  <si>
    <t>3BMLC</t>
  </si>
  <si>
    <t xml:space="preserve">Datron Systems, Inc. </t>
  </si>
  <si>
    <t xml:space="preserve">DTSI </t>
  </si>
  <si>
    <t>Hale Systems Inc.</t>
  </si>
  <si>
    <t>4334B</t>
  </si>
  <si>
    <t xml:space="preserve">Fireman's Fund Corp </t>
  </si>
  <si>
    <t xml:space="preserve">FFC </t>
  </si>
  <si>
    <t xml:space="preserve">Herman's Sporting Goods, Inc. </t>
  </si>
  <si>
    <t>HER.2</t>
  </si>
  <si>
    <t xml:space="preserve">I P Timberlands, Ltd. </t>
  </si>
  <si>
    <t xml:space="preserve">IPT </t>
  </si>
  <si>
    <t xml:space="preserve">International Paper </t>
  </si>
  <si>
    <t>IP</t>
  </si>
  <si>
    <t xml:space="preserve">Rayonier Timberlands, L.P. </t>
  </si>
  <si>
    <t xml:space="preserve">LOG </t>
  </si>
  <si>
    <t xml:space="preserve">I T T </t>
  </si>
  <si>
    <t xml:space="preserve">Zeta Laboratories, Inc. </t>
  </si>
  <si>
    <t xml:space="preserve">ZETA </t>
  </si>
  <si>
    <t>Sunward/Computer &amp; Comm. Tech.</t>
  </si>
  <si>
    <t>CCTC</t>
  </si>
  <si>
    <t xml:space="preserve">American Television &amp; Communications Corporation </t>
  </si>
  <si>
    <t>AMTV.</t>
  </si>
  <si>
    <t>Time Warner</t>
  </si>
  <si>
    <t>TWX</t>
  </si>
  <si>
    <t xml:space="preserve">Armor All Products Corporation </t>
  </si>
  <si>
    <t xml:space="preserve">ARMR </t>
  </si>
  <si>
    <t xml:space="preserve">McKesson </t>
  </si>
  <si>
    <t>MCK</t>
  </si>
  <si>
    <t>Burger King Master LP</t>
  </si>
  <si>
    <t>BKP</t>
  </si>
  <si>
    <t>Pillsbury Corp.</t>
  </si>
  <si>
    <t>5841A</t>
  </si>
  <si>
    <t xml:space="preserve">Coca-Cola Enterprises, Inc. </t>
  </si>
  <si>
    <t xml:space="preserve">CCE </t>
  </si>
  <si>
    <t>Coca Cola Co.</t>
  </si>
  <si>
    <t>KO</t>
  </si>
  <si>
    <t xml:space="preserve">Freeport-McMoRan Resource Partners, Limited Partnership </t>
  </si>
  <si>
    <t xml:space="preserve">FRP </t>
  </si>
  <si>
    <t xml:space="preserve">I F R Systems, Inc. </t>
  </si>
  <si>
    <t xml:space="preserve">IFRS </t>
  </si>
  <si>
    <t>Regency Electronics</t>
  </si>
  <si>
    <t>RGCY</t>
  </si>
  <si>
    <t xml:space="preserve">Newmont Gold Company </t>
  </si>
  <si>
    <t xml:space="preserve">NGC </t>
  </si>
  <si>
    <t>Newmont Mining Corp.</t>
  </si>
  <si>
    <t>NEM</t>
  </si>
  <si>
    <t xml:space="preserve">American Capital Management &amp; Research, Inc. </t>
  </si>
  <si>
    <t xml:space="preserve">ACA </t>
  </si>
  <si>
    <t>Cellular Communications Inc.</t>
  </si>
  <si>
    <t>COMMA</t>
  </si>
  <si>
    <t>LIN Broadcasting</t>
  </si>
  <si>
    <t>LINB</t>
  </si>
  <si>
    <t xml:space="preserve">Genmar Industries, Inc. </t>
  </si>
  <si>
    <t xml:space="preserve">GNMR </t>
  </si>
  <si>
    <t xml:space="preserve">Minstar </t>
  </si>
  <si>
    <t>5628C</t>
  </si>
  <si>
    <t xml:space="preserve">St Joe Gold Corporation </t>
  </si>
  <si>
    <t xml:space="preserve">SJG </t>
  </si>
  <si>
    <t>Fluor Corp.</t>
  </si>
  <si>
    <t>FLR</t>
  </si>
  <si>
    <t xml:space="preserve">Life Technologies, Inc. </t>
  </si>
  <si>
    <t xml:space="preserve">LTEK </t>
  </si>
  <si>
    <t>Dexter Corp.</t>
  </si>
  <si>
    <t>DEX</t>
  </si>
  <si>
    <t xml:space="preserve">Perkins Family Resturant L.P. </t>
  </si>
  <si>
    <t xml:space="preserve">PFR </t>
  </si>
  <si>
    <t>Holiday Corp.</t>
  </si>
  <si>
    <t>HIA</t>
  </si>
  <si>
    <t xml:space="preserve">P C S, Inc. </t>
  </si>
  <si>
    <t xml:space="preserve">PCSI </t>
  </si>
  <si>
    <t xml:space="preserve">Commtron Corporation </t>
  </si>
  <si>
    <t xml:space="preserve">CMR </t>
  </si>
  <si>
    <t xml:space="preserve">Bergen Brunswig </t>
  </si>
  <si>
    <t>BBC</t>
  </si>
  <si>
    <t>Hygeia Sciences Inc.</t>
  </si>
  <si>
    <t>HYGA</t>
  </si>
  <si>
    <t>Dennison Manufacturing</t>
  </si>
  <si>
    <t>DSN</t>
  </si>
  <si>
    <t xml:space="preserve">National Sanitary Supply Company </t>
  </si>
  <si>
    <t>NSSX</t>
  </si>
  <si>
    <t>Chemed Corp.</t>
  </si>
  <si>
    <t>CHE</t>
  </si>
  <si>
    <t xml:space="preserve">Sybra, Inc. </t>
  </si>
  <si>
    <t>6609B</t>
  </si>
  <si>
    <t>Valhi Inc./LLC Corp.</t>
  </si>
  <si>
    <t>VHI</t>
  </si>
  <si>
    <t xml:space="preserve">Amax Gold, Inc. </t>
  </si>
  <si>
    <t xml:space="preserve">AU </t>
  </si>
  <si>
    <t>Amax Inc.</t>
  </si>
  <si>
    <t>02312710</t>
  </si>
  <si>
    <t>AMX</t>
  </si>
  <si>
    <t xml:space="preserve">IBP, Inc. </t>
  </si>
  <si>
    <t xml:space="preserve">IBP </t>
  </si>
  <si>
    <t>Occidental Petroleum Corp.</t>
  </si>
  <si>
    <t>OXY</t>
  </si>
  <si>
    <t xml:space="preserve">Integon Corporation </t>
  </si>
  <si>
    <t>N</t>
  </si>
  <si>
    <t>Southmark</t>
  </si>
  <si>
    <t>3SMRK</t>
  </si>
  <si>
    <t xml:space="preserve">Petrolane Partners, L.P. </t>
  </si>
  <si>
    <t>LPG.</t>
  </si>
  <si>
    <t>Texas Eastern</t>
  </si>
  <si>
    <t>PEL4</t>
  </si>
  <si>
    <t xml:space="preserve">T J X Companies, Inc. </t>
  </si>
  <si>
    <t xml:space="preserve">TJX </t>
  </si>
  <si>
    <t>T J X Cos./Zayre</t>
  </si>
  <si>
    <t>TJX</t>
  </si>
  <si>
    <t xml:space="preserve">A R C O Chemical Company </t>
  </si>
  <si>
    <t xml:space="preserve">RCM </t>
  </si>
  <si>
    <t>04882510</t>
  </si>
  <si>
    <t xml:space="preserve">Catalyst Thermal Energy Corporation </t>
  </si>
  <si>
    <t>5467B</t>
  </si>
  <si>
    <t>Catalyst Energy Development Corp.</t>
  </si>
  <si>
    <t xml:space="preserve">Envirosafe Services, Inc. </t>
  </si>
  <si>
    <t>ENVI .</t>
  </si>
  <si>
    <t>I U  International</t>
  </si>
  <si>
    <t>IU</t>
  </si>
  <si>
    <t xml:space="preserve">HIMONT Incorporated </t>
  </si>
  <si>
    <t xml:space="preserve">HMT </t>
  </si>
  <si>
    <t>Hercules</t>
  </si>
  <si>
    <t>HPC</t>
  </si>
  <si>
    <t xml:space="preserve">Melamine Chemicals, Inc. </t>
  </si>
  <si>
    <t xml:space="preserve">MTWO </t>
  </si>
  <si>
    <t>Ashland Oil Inc.</t>
  </si>
  <si>
    <t>04454010</t>
  </si>
  <si>
    <t>ASH</t>
  </si>
  <si>
    <t xml:space="preserve">Shearson Lehman Brothers Holdings Inc </t>
  </si>
  <si>
    <t>SHE</t>
  </si>
  <si>
    <t xml:space="preserve">U S  WEST NewVector Group, Inc. </t>
  </si>
  <si>
    <t>USWNA</t>
  </si>
  <si>
    <t>U S  West Inc.</t>
  </si>
  <si>
    <t>USW</t>
  </si>
  <si>
    <t xml:space="preserve">ValCom, Inc. </t>
  </si>
  <si>
    <t>VLCM</t>
  </si>
  <si>
    <t xml:space="preserve">Valmont Industries </t>
  </si>
  <si>
    <t>VALM</t>
  </si>
  <si>
    <t>Budget Rent-A-Car</t>
  </si>
  <si>
    <t>5955C</t>
  </si>
  <si>
    <t xml:space="preserve">Centel Cable Television Company </t>
  </si>
  <si>
    <t xml:space="preserve">CNCAA </t>
  </si>
  <si>
    <t>Centel Corp.</t>
  </si>
  <si>
    <t>CNT.2</t>
  </si>
  <si>
    <t xml:space="preserve">F M C Gold Company </t>
  </si>
  <si>
    <t xml:space="preserve">FGL </t>
  </si>
  <si>
    <t xml:space="preserve">F M C </t>
  </si>
  <si>
    <t>FMC</t>
  </si>
  <si>
    <t xml:space="preserve">Tempest Technologies, Inc. </t>
  </si>
  <si>
    <t>3TEMK</t>
  </si>
  <si>
    <t>C 3 Inc.</t>
  </si>
  <si>
    <t>6534C</t>
  </si>
  <si>
    <t xml:space="preserve">Musicland Group </t>
  </si>
  <si>
    <t>MLG</t>
  </si>
  <si>
    <t xml:space="preserve">Wheelabrator Technologies Inc. </t>
  </si>
  <si>
    <t xml:space="preserve">WHTI </t>
  </si>
  <si>
    <t xml:space="preserve">Tecogen Inc. </t>
  </si>
  <si>
    <t>TGN</t>
  </si>
  <si>
    <t xml:space="preserve">MTech Corp </t>
  </si>
  <si>
    <t xml:space="preserve">MTCH </t>
  </si>
  <si>
    <t>MCorp</t>
  </si>
  <si>
    <t>55267M10</t>
  </si>
  <si>
    <t>6645B</t>
  </si>
  <si>
    <t>Borden Chemicals &amp; Plastics</t>
  </si>
  <si>
    <t>BCU</t>
  </si>
  <si>
    <t>Borden Inc.</t>
  </si>
  <si>
    <t>09959910</t>
  </si>
  <si>
    <t>BN</t>
  </si>
  <si>
    <t xml:space="preserve">Oneita Industries, Inc. </t>
  </si>
  <si>
    <t xml:space="preserve">ONA </t>
  </si>
  <si>
    <t>Instrument Systems Corp.</t>
  </si>
  <si>
    <t>ISY</t>
  </si>
  <si>
    <t xml:space="preserve">Beckman Instruments, Inc. </t>
  </si>
  <si>
    <t xml:space="preserve">BEC </t>
  </si>
  <si>
    <t>SmithKline Beckman Corp.</t>
  </si>
  <si>
    <t>SBE</t>
  </si>
  <si>
    <t xml:space="preserve">Contel Cellular, Inc. </t>
  </si>
  <si>
    <t>CCXLA</t>
  </si>
  <si>
    <t>Contel Corp.</t>
  </si>
  <si>
    <t>CTC2</t>
  </si>
  <si>
    <t xml:space="preserve">Freeport-McMoRan Copper Co Inc (Freeport-McMoRan Inc) </t>
  </si>
  <si>
    <t>35671D10</t>
  </si>
  <si>
    <t xml:space="preserve">FCX </t>
  </si>
  <si>
    <t xml:space="preserve">Lindsay Manufacturing Co </t>
  </si>
  <si>
    <t xml:space="preserve">LINZ </t>
  </si>
  <si>
    <t>DeKalb Energy Corp.</t>
  </si>
  <si>
    <t>ENRGB</t>
  </si>
  <si>
    <t>Ashland Coal</t>
  </si>
  <si>
    <t>ACI</t>
  </si>
  <si>
    <t xml:space="preserve">Chaparral Steel Co </t>
  </si>
  <si>
    <t xml:space="preserve">CSM </t>
  </si>
  <si>
    <t>Texas Industries</t>
  </si>
  <si>
    <t xml:space="preserve">Kinder-Care Learning Centers, Inc. </t>
  </si>
  <si>
    <t>KCLC</t>
  </si>
  <si>
    <t>Enstar Group/Kinder Care Inc.</t>
  </si>
  <si>
    <t>29358L10</t>
  </si>
  <si>
    <t>ENST</t>
  </si>
  <si>
    <t xml:space="preserve">Arkla Exploration Company </t>
  </si>
  <si>
    <t>ARK .</t>
  </si>
  <si>
    <t>Noram Energy/Arkla Inc.</t>
  </si>
  <si>
    <t>ALG</t>
  </si>
  <si>
    <t xml:space="preserve">Enron Oil &amp; Gas Co </t>
  </si>
  <si>
    <t xml:space="preserve">EOG </t>
  </si>
  <si>
    <t xml:space="preserve">Enron </t>
  </si>
  <si>
    <t xml:space="preserve">Home Nutritional Services, Inc. </t>
  </si>
  <si>
    <t xml:space="preserve">HNSI </t>
  </si>
  <si>
    <t xml:space="preserve">Lyondell Petrochemical Co. </t>
  </si>
  <si>
    <t xml:space="preserve">LYO </t>
  </si>
  <si>
    <t xml:space="preserve">Ogden Projects Inc </t>
  </si>
  <si>
    <t xml:space="preserve">OPI </t>
  </si>
  <si>
    <t>Ogden Corp.</t>
  </si>
  <si>
    <t>OG</t>
  </si>
  <si>
    <t>Plum Creek Lumber LP</t>
  </si>
  <si>
    <t>PCL</t>
  </si>
  <si>
    <t xml:space="preserve">Smith Corona Corporation </t>
  </si>
  <si>
    <t xml:space="preserve">SCO </t>
  </si>
  <si>
    <t xml:space="preserve">Sports-Tech International, Inc. </t>
  </si>
  <si>
    <t xml:space="preserve">STXL </t>
  </si>
  <si>
    <t xml:space="preserve">Lexicon </t>
  </si>
  <si>
    <t>LEXI</t>
  </si>
  <si>
    <t xml:space="preserve">PolyGram N.V. </t>
  </si>
  <si>
    <t xml:space="preserve">PLG </t>
  </si>
  <si>
    <t>Phillips N.V.</t>
  </si>
  <si>
    <t>PHG</t>
  </si>
  <si>
    <t>Benton Oil &amp; Gas</t>
  </si>
  <si>
    <t>BTN</t>
  </si>
  <si>
    <t>Patrick Petroleum</t>
  </si>
  <si>
    <t>PPC</t>
  </si>
  <si>
    <t xml:space="preserve">Giddings &amp; Lewis, Inc. </t>
  </si>
  <si>
    <t xml:space="preserve">GIDL </t>
  </si>
  <si>
    <t>United Dominion Inds./AMCA Intl</t>
  </si>
  <si>
    <t>UDI</t>
  </si>
  <si>
    <t xml:space="preserve">Grace Energy Corporation </t>
  </si>
  <si>
    <t xml:space="preserve">GEG </t>
  </si>
  <si>
    <t xml:space="preserve">T S F Communications Corporation </t>
  </si>
  <si>
    <t xml:space="preserve">TCM </t>
  </si>
  <si>
    <t>Tribune-Swab-Fox Cos.</t>
  </si>
  <si>
    <t>TSFC</t>
  </si>
  <si>
    <t>All Carve-outs.xls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</si>
</sst>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  <numFmt numFmtId="167" formatCode="0.00000"/>
    <numFmt numFmtId="168" formatCode="0.0%"/>
    <numFmt numFmtId="169" formatCode="################"/>
    <numFmt numFmtId="170" formatCode="################.0"/>
    <numFmt numFmtId="171" formatCode="yymmdd"/>
    <numFmt numFmtId="172" formatCode="################.000"/>
    <numFmt numFmtId="173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5"/>
  <sheetViews>
    <sheetView showGridLines="0" tabSelected="1" defaultGridColor="0" colorId="16" workbookViewId="0" topLeftCell="A1">
      <pane ySplit="2" topLeftCell="Q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7109375" style="8" customWidth="1"/>
    <col min="2" max="2" width="30.7109375" style="38" customWidth="1"/>
    <col min="3" max="3" width="8.421875" style="18" bestFit="1" customWidth="1"/>
    <col min="4" max="4" width="6.421875" style="8" customWidth="1"/>
    <col min="5" max="5" width="30.7109375" style="38" customWidth="1"/>
    <col min="6" max="6" width="8.140625" style="18" bestFit="1" customWidth="1"/>
    <col min="7" max="7" width="6.421875" style="8" customWidth="1"/>
    <col min="8" max="8" width="7.140625" style="20" customWidth="1"/>
    <col min="9" max="9" width="6.8515625" style="18" customWidth="1"/>
    <col min="10" max="10" width="6.140625" style="8" bestFit="1" customWidth="1"/>
    <col min="11" max="11" width="5.421875" style="8" customWidth="1"/>
    <col min="12" max="16384" width="9.140625" style="2" customWidth="1"/>
  </cols>
  <sheetData>
    <row r="1" spans="2:11" s="8" customFormat="1" ht="11.25">
      <c r="B1" s="32" t="s">
        <v>1642</v>
      </c>
      <c r="C1" s="21" t="s">
        <v>1</v>
      </c>
      <c r="D1" s="21" t="s">
        <v>1</v>
      </c>
      <c r="E1" s="40"/>
      <c r="F1" s="21" t="s">
        <v>0</v>
      </c>
      <c r="G1" s="1" t="s">
        <v>0</v>
      </c>
      <c r="H1" s="11"/>
      <c r="I1" s="21"/>
      <c r="J1" s="1" t="s">
        <v>3</v>
      </c>
      <c r="K1" s="12"/>
    </row>
    <row r="2" spans="1:12" s="8" customFormat="1" ht="11.25">
      <c r="A2" s="3"/>
      <c r="B2" s="33" t="s">
        <v>1</v>
      </c>
      <c r="C2" s="22" t="s">
        <v>6</v>
      </c>
      <c r="D2" s="3" t="s">
        <v>7</v>
      </c>
      <c r="E2" s="33" t="s">
        <v>0</v>
      </c>
      <c r="F2" s="22" t="s">
        <v>4</v>
      </c>
      <c r="G2" s="3" t="s">
        <v>5</v>
      </c>
      <c r="H2" s="13" t="s">
        <v>2</v>
      </c>
      <c r="I2" s="22" t="s">
        <v>1085</v>
      </c>
      <c r="J2" s="3" t="s">
        <v>8</v>
      </c>
      <c r="K2" s="7" t="s">
        <v>1211</v>
      </c>
      <c r="L2" s="27"/>
    </row>
    <row r="3" spans="2:13" ht="11.25">
      <c r="B3" s="34" t="s">
        <v>1215</v>
      </c>
      <c r="C3" s="4" t="s">
        <v>1216</v>
      </c>
      <c r="D3" s="4" t="s">
        <v>1217</v>
      </c>
      <c r="E3" s="34" t="s">
        <v>1213</v>
      </c>
      <c r="F3" s="4" t="str">
        <f>"05873510"</f>
        <v>05873510</v>
      </c>
      <c r="G3" s="4" t="s">
        <v>1214</v>
      </c>
      <c r="H3" s="4"/>
      <c r="I3" s="4"/>
      <c r="J3" s="6">
        <v>790723</v>
      </c>
      <c r="L3" s="8"/>
      <c r="M3" s="8"/>
    </row>
    <row r="4" spans="2:13" ht="11.25">
      <c r="B4" s="34" t="s">
        <v>1220</v>
      </c>
      <c r="C4" s="4">
        <v>29454210</v>
      </c>
      <c r="D4" s="4" t="s">
        <v>1221</v>
      </c>
      <c r="E4" s="34" t="s">
        <v>1218</v>
      </c>
      <c r="F4" s="4">
        <v>45666810</v>
      </c>
      <c r="G4" s="28" t="s">
        <v>1219</v>
      </c>
      <c r="H4" s="28"/>
      <c r="I4" s="28"/>
      <c r="J4" s="6">
        <v>791004</v>
      </c>
      <c r="L4" s="8"/>
      <c r="M4" s="8"/>
    </row>
    <row r="5" spans="2:13" ht="11.25">
      <c r="B5" s="35" t="s">
        <v>1231</v>
      </c>
      <c r="C5" s="10">
        <v>17887210</v>
      </c>
      <c r="D5" s="10" t="s">
        <v>1232</v>
      </c>
      <c r="E5" s="34" t="s">
        <v>1229</v>
      </c>
      <c r="F5" s="10">
        <v>36949110</v>
      </c>
      <c r="G5" s="4" t="s">
        <v>1230</v>
      </c>
      <c r="H5" s="4"/>
      <c r="I5" s="4"/>
      <c r="J5" s="10">
        <v>800711</v>
      </c>
      <c r="L5" s="8"/>
      <c r="M5" s="8"/>
    </row>
    <row r="6" spans="2:13" ht="11.25">
      <c r="B6" s="34" t="s">
        <v>1227</v>
      </c>
      <c r="C6" s="4" t="str">
        <f>"09135310"</f>
        <v>09135310</v>
      </c>
      <c r="D6" s="4" t="s">
        <v>1228</v>
      </c>
      <c r="E6" s="34" t="s">
        <v>1226</v>
      </c>
      <c r="F6" s="4">
        <v>88735510</v>
      </c>
      <c r="G6" s="4" t="s">
        <v>94</v>
      </c>
      <c r="H6" s="4"/>
      <c r="I6" s="4"/>
      <c r="J6" s="29">
        <v>810226</v>
      </c>
      <c r="L6" s="8"/>
      <c r="M6" s="8"/>
    </row>
    <row r="7" spans="2:13" ht="11.25">
      <c r="B7" s="34" t="s">
        <v>1224</v>
      </c>
      <c r="C7" s="4">
        <v>45765910</v>
      </c>
      <c r="D7" s="4" t="s">
        <v>1225</v>
      </c>
      <c r="E7" s="34" t="s">
        <v>1222</v>
      </c>
      <c r="F7" s="6">
        <v>88735510</v>
      </c>
      <c r="G7" s="4" t="s">
        <v>1223</v>
      </c>
      <c r="H7" s="4"/>
      <c r="I7" s="4"/>
      <c r="J7" s="4">
        <v>810318</v>
      </c>
      <c r="L7" s="8"/>
      <c r="M7" s="8"/>
    </row>
    <row r="8" spans="2:13" ht="11.25">
      <c r="B8" s="34" t="s">
        <v>1247</v>
      </c>
      <c r="C8" s="4">
        <v>89590610</v>
      </c>
      <c r="D8" s="4" t="s">
        <v>1248</v>
      </c>
      <c r="E8" s="34" t="s">
        <v>1245</v>
      </c>
      <c r="F8" s="4">
        <v>20520810</v>
      </c>
      <c r="G8" s="4" t="s">
        <v>1246</v>
      </c>
      <c r="H8" s="4"/>
      <c r="I8" s="4"/>
      <c r="J8" s="4">
        <v>810416</v>
      </c>
      <c r="L8" s="8"/>
      <c r="M8" s="8"/>
    </row>
    <row r="9" spans="2:13" ht="11.25">
      <c r="B9" s="34" t="s">
        <v>1251</v>
      </c>
      <c r="C9" s="4">
        <v>29647010</v>
      </c>
      <c r="D9" s="4" t="s">
        <v>1252</v>
      </c>
      <c r="E9" s="34" t="s">
        <v>1249</v>
      </c>
      <c r="F9" s="4">
        <v>87074210</v>
      </c>
      <c r="G9" s="4" t="s">
        <v>1250</v>
      </c>
      <c r="H9" s="4"/>
      <c r="I9" s="4"/>
      <c r="J9" s="4">
        <v>810422</v>
      </c>
      <c r="L9" s="8"/>
      <c r="M9" s="8"/>
    </row>
    <row r="10" spans="2:13" ht="11.25">
      <c r="B10" s="34" t="s">
        <v>249</v>
      </c>
      <c r="C10" s="10">
        <v>63713010</v>
      </c>
      <c r="D10" s="10" t="s">
        <v>250</v>
      </c>
      <c r="E10" s="34" t="s">
        <v>1261</v>
      </c>
      <c r="F10" s="10">
        <v>45890310</v>
      </c>
      <c r="G10" s="4" t="s">
        <v>1262</v>
      </c>
      <c r="H10" s="4"/>
      <c r="I10" s="4"/>
      <c r="J10" s="10">
        <v>810512</v>
      </c>
      <c r="L10" s="8"/>
      <c r="M10" s="8"/>
    </row>
    <row r="11" spans="2:13" ht="11.25">
      <c r="B11" s="34" t="s">
        <v>1235</v>
      </c>
      <c r="C11" s="4">
        <v>37711810</v>
      </c>
      <c r="D11" s="4" t="s">
        <v>1236</v>
      </c>
      <c r="E11" s="34" t="s">
        <v>1233</v>
      </c>
      <c r="F11" s="4">
        <v>62422010</v>
      </c>
      <c r="G11" s="4" t="s">
        <v>1234</v>
      </c>
      <c r="H11" s="4"/>
      <c r="I11" s="4"/>
      <c r="J11" s="4">
        <v>810513</v>
      </c>
      <c r="L11" s="8"/>
      <c r="M11" s="8"/>
    </row>
    <row r="12" spans="2:13" ht="11.25">
      <c r="B12" s="35" t="s">
        <v>1265</v>
      </c>
      <c r="C12" s="4">
        <v>38388310</v>
      </c>
      <c r="D12" s="4" t="s">
        <v>1266</v>
      </c>
      <c r="E12" s="34" t="s">
        <v>1263</v>
      </c>
      <c r="F12" s="4">
        <v>68190410</v>
      </c>
      <c r="G12" s="4" t="s">
        <v>1264</v>
      </c>
      <c r="H12" s="4"/>
      <c r="I12" s="4"/>
      <c r="J12" s="4">
        <v>810716</v>
      </c>
      <c r="L12" s="8"/>
      <c r="M12" s="8"/>
    </row>
    <row r="13" spans="2:13" ht="11.25">
      <c r="B13" s="34" t="s">
        <v>1259</v>
      </c>
      <c r="C13" s="4">
        <v>38809210</v>
      </c>
      <c r="D13" s="4" t="s">
        <v>1260</v>
      </c>
      <c r="E13" s="34" t="s">
        <v>1257</v>
      </c>
      <c r="F13" s="14">
        <v>38809210</v>
      </c>
      <c r="G13" s="4" t="s">
        <v>1258</v>
      </c>
      <c r="H13" s="4"/>
      <c r="I13" s="4"/>
      <c r="J13" s="4">
        <v>810729</v>
      </c>
      <c r="L13" s="8"/>
      <c r="M13" s="8"/>
    </row>
    <row r="14" spans="2:13" ht="11.25">
      <c r="B14" s="34" t="s">
        <v>1243</v>
      </c>
      <c r="C14" s="4">
        <v>38868610</v>
      </c>
      <c r="D14" s="4" t="s">
        <v>1244</v>
      </c>
      <c r="E14" s="34" t="s">
        <v>1241</v>
      </c>
      <c r="F14" s="4">
        <v>87104710</v>
      </c>
      <c r="G14" s="4" t="s">
        <v>1242</v>
      </c>
      <c r="H14" s="4"/>
      <c r="I14" s="4"/>
      <c r="J14" s="4">
        <v>810922</v>
      </c>
      <c r="L14" s="8"/>
      <c r="M14" s="8"/>
    </row>
    <row r="15" spans="2:13" ht="11.25">
      <c r="B15" s="34" t="s">
        <v>1255</v>
      </c>
      <c r="C15" s="4">
        <v>20674110</v>
      </c>
      <c r="D15" s="4" t="s">
        <v>1256</v>
      </c>
      <c r="E15" s="34" t="s">
        <v>1253</v>
      </c>
      <c r="F15" s="4">
        <v>90490110</v>
      </c>
      <c r="G15" s="4" t="s">
        <v>1254</v>
      </c>
      <c r="H15" s="4"/>
      <c r="I15" s="4"/>
      <c r="J15" s="4">
        <v>811125</v>
      </c>
      <c r="L15" s="8"/>
      <c r="M15" s="8"/>
    </row>
    <row r="16" spans="2:13" ht="11.25">
      <c r="B16" s="35" t="s">
        <v>1269</v>
      </c>
      <c r="C16" s="10">
        <v>20451210</v>
      </c>
      <c r="D16" s="10" t="s">
        <v>1270</v>
      </c>
      <c r="E16" s="34" t="s">
        <v>1267</v>
      </c>
      <c r="F16" s="10">
        <v>91427210</v>
      </c>
      <c r="G16" s="4" t="s">
        <v>1268</v>
      </c>
      <c r="H16" s="4"/>
      <c r="I16" s="4"/>
      <c r="J16" s="4">
        <v>811125</v>
      </c>
      <c r="L16" s="8"/>
      <c r="M16" s="8"/>
    </row>
    <row r="17" spans="2:13" ht="11.25">
      <c r="B17" s="34" t="s">
        <v>1239</v>
      </c>
      <c r="C17" s="4">
        <v>81600610</v>
      </c>
      <c r="D17" s="4" t="s">
        <v>1240</v>
      </c>
      <c r="E17" s="34" t="s">
        <v>1237</v>
      </c>
      <c r="F17" s="4">
        <v>73110810</v>
      </c>
      <c r="G17" s="4" t="s">
        <v>1238</v>
      </c>
      <c r="H17" s="4"/>
      <c r="I17" s="4"/>
      <c r="J17" s="4">
        <v>811216</v>
      </c>
      <c r="L17" s="8"/>
      <c r="M17" s="8"/>
    </row>
    <row r="18" spans="2:13" ht="11.25">
      <c r="B18" s="34" t="s">
        <v>1281</v>
      </c>
      <c r="C18" s="4">
        <v>75471310</v>
      </c>
      <c r="D18" s="4" t="s">
        <v>1282</v>
      </c>
      <c r="E18" s="34" t="s">
        <v>1279</v>
      </c>
      <c r="F18" s="4">
        <v>75470810</v>
      </c>
      <c r="G18" s="4" t="s">
        <v>1280</v>
      </c>
      <c r="H18" s="4"/>
      <c r="I18" s="4"/>
      <c r="J18" s="4">
        <v>821207</v>
      </c>
      <c r="L18" s="8"/>
      <c r="M18" s="8"/>
    </row>
    <row r="19" spans="2:13" ht="11.25">
      <c r="B19" s="34" t="s">
        <v>249</v>
      </c>
      <c r="C19" s="10">
        <v>63713010</v>
      </c>
      <c r="D19" s="10" t="s">
        <v>250</v>
      </c>
      <c r="E19" s="34" t="s">
        <v>248</v>
      </c>
      <c r="F19" s="14">
        <v>37048510</v>
      </c>
      <c r="G19" s="4" t="s">
        <v>1283</v>
      </c>
      <c r="H19" s="4"/>
      <c r="I19" s="4"/>
      <c r="J19" s="4">
        <v>821216</v>
      </c>
      <c r="L19" s="8"/>
      <c r="M19" s="8"/>
    </row>
    <row r="20" spans="2:13" ht="11.25">
      <c r="B20" s="34" t="s">
        <v>1277</v>
      </c>
      <c r="C20" s="4">
        <v>55301310</v>
      </c>
      <c r="D20" s="4" t="s">
        <v>1278</v>
      </c>
      <c r="E20" s="34" t="s">
        <v>1275</v>
      </c>
      <c r="F20" s="4">
        <v>55451110</v>
      </c>
      <c r="G20" s="4" t="s">
        <v>1276</v>
      </c>
      <c r="H20" s="4"/>
      <c r="I20" s="4"/>
      <c r="J20" s="4">
        <v>821222</v>
      </c>
      <c r="L20" s="8"/>
      <c r="M20" s="8"/>
    </row>
    <row r="21" spans="2:13" ht="11.25">
      <c r="B21" s="35" t="s">
        <v>1273</v>
      </c>
      <c r="C21" s="10">
        <v>21670510</v>
      </c>
      <c r="D21" s="10" t="s">
        <v>1274</v>
      </c>
      <c r="E21" s="34" t="s">
        <v>1271</v>
      </c>
      <c r="F21" s="10">
        <v>21664810</v>
      </c>
      <c r="G21" s="4" t="s">
        <v>1272</v>
      </c>
      <c r="H21" s="4"/>
      <c r="I21" s="4"/>
      <c r="J21" s="6">
        <v>830121</v>
      </c>
      <c r="L21" s="8"/>
      <c r="M21" s="8"/>
    </row>
    <row r="22" spans="2:13" ht="11.25">
      <c r="B22" s="34" t="s">
        <v>1289</v>
      </c>
      <c r="C22" s="4">
        <v>48517010</v>
      </c>
      <c r="D22" s="4" t="s">
        <v>1290</v>
      </c>
      <c r="E22" s="34" t="s">
        <v>1287</v>
      </c>
      <c r="F22" s="4">
        <v>23332510</v>
      </c>
      <c r="G22" s="4" t="s">
        <v>1288</v>
      </c>
      <c r="H22" s="4"/>
      <c r="I22" s="4"/>
      <c r="J22" s="4">
        <v>830316</v>
      </c>
      <c r="K22" s="19"/>
      <c r="L22" s="8"/>
      <c r="M22" s="8"/>
    </row>
    <row r="23" spans="2:13" ht="11.25">
      <c r="B23" s="34" t="s">
        <v>1317</v>
      </c>
      <c r="C23" s="4">
        <v>33613510</v>
      </c>
      <c r="D23" s="4" t="s">
        <v>1318</v>
      </c>
      <c r="E23" s="34" t="s">
        <v>1315</v>
      </c>
      <c r="F23" s="14">
        <v>32024510</v>
      </c>
      <c r="G23" s="4" t="s">
        <v>1316</v>
      </c>
      <c r="H23" s="4"/>
      <c r="I23" s="4"/>
      <c r="J23" s="4">
        <v>830329</v>
      </c>
      <c r="L23" s="8"/>
      <c r="M23" s="16"/>
    </row>
    <row r="24" spans="2:13" ht="11.25">
      <c r="B24" s="34" t="s">
        <v>1286</v>
      </c>
      <c r="C24" s="6">
        <v>21080210</v>
      </c>
      <c r="D24" s="6" t="s">
        <v>1285</v>
      </c>
      <c r="E24" s="34" t="s">
        <v>1284</v>
      </c>
      <c r="F24" s="6">
        <v>21079810</v>
      </c>
      <c r="G24" s="4" t="s">
        <v>1285</v>
      </c>
      <c r="H24" s="4"/>
      <c r="I24" s="4"/>
      <c r="J24" s="6">
        <v>830419</v>
      </c>
      <c r="L24" s="8"/>
      <c r="M24" s="8"/>
    </row>
    <row r="25" spans="2:13" ht="11.25">
      <c r="B25" s="34" t="s">
        <v>1337</v>
      </c>
      <c r="C25" s="10" t="s">
        <v>1338</v>
      </c>
      <c r="D25" s="10" t="s">
        <v>1339</v>
      </c>
      <c r="E25" s="34" t="s">
        <v>1335</v>
      </c>
      <c r="F25" s="10">
        <v>49712410</v>
      </c>
      <c r="G25" s="4" t="s">
        <v>1336</v>
      </c>
      <c r="H25" s="4"/>
      <c r="I25" s="4"/>
      <c r="J25" s="10">
        <v>830527</v>
      </c>
      <c r="L25" s="8"/>
      <c r="M25" s="8"/>
    </row>
    <row r="26" spans="2:13" ht="11.25">
      <c r="B26" s="34" t="s">
        <v>1310</v>
      </c>
      <c r="C26" s="4">
        <v>23571710</v>
      </c>
      <c r="D26" s="4" t="s">
        <v>1311</v>
      </c>
      <c r="E26" s="34" t="s">
        <v>1308</v>
      </c>
      <c r="F26" s="4">
        <v>23571510</v>
      </c>
      <c r="G26" s="4" t="s">
        <v>1309</v>
      </c>
      <c r="H26" s="4"/>
      <c r="I26" s="4"/>
      <c r="J26" s="4">
        <v>830603</v>
      </c>
      <c r="L26" s="8"/>
      <c r="M26" s="16"/>
    </row>
    <row r="27" spans="2:13" ht="11.25">
      <c r="B27" s="34" t="s">
        <v>1293</v>
      </c>
      <c r="C27" s="4" t="s">
        <v>1294</v>
      </c>
      <c r="D27" s="4" t="s">
        <v>1295</v>
      </c>
      <c r="E27" s="34" t="s">
        <v>1291</v>
      </c>
      <c r="F27" s="6">
        <v>44589120</v>
      </c>
      <c r="G27" s="4" t="s">
        <v>1292</v>
      </c>
      <c r="H27" s="4"/>
      <c r="I27" s="4"/>
      <c r="J27" s="6">
        <v>830614</v>
      </c>
      <c r="K27" s="19"/>
      <c r="L27" s="8"/>
      <c r="M27" s="8"/>
    </row>
    <row r="28" spans="2:13" ht="11.25">
      <c r="B28" s="34" t="s">
        <v>1321</v>
      </c>
      <c r="C28" s="10">
        <v>82662210</v>
      </c>
      <c r="D28" s="10" t="s">
        <v>1322</v>
      </c>
      <c r="E28" s="34" t="s">
        <v>1319</v>
      </c>
      <c r="F28" s="30" t="str">
        <f>"14067E10"</f>
        <v>14067E10</v>
      </c>
      <c r="G28" s="4" t="s">
        <v>1320</v>
      </c>
      <c r="H28" s="4"/>
      <c r="I28" s="4"/>
      <c r="J28" s="4">
        <v>830802</v>
      </c>
      <c r="L28" s="8"/>
      <c r="M28" s="8"/>
    </row>
    <row r="29" spans="2:13" ht="11.25">
      <c r="B29" s="35" t="s">
        <v>1273</v>
      </c>
      <c r="C29" s="10">
        <v>21670510</v>
      </c>
      <c r="D29" s="10" t="s">
        <v>1274</v>
      </c>
      <c r="E29" s="34" t="s">
        <v>1329</v>
      </c>
      <c r="F29" s="4">
        <v>21665510</v>
      </c>
      <c r="G29" s="4" t="s">
        <v>1330</v>
      </c>
      <c r="H29" s="4"/>
      <c r="I29" s="4"/>
      <c r="J29" s="6">
        <v>830804</v>
      </c>
      <c r="L29" s="8"/>
      <c r="M29" s="8"/>
    </row>
    <row r="30" spans="2:13" ht="11.25">
      <c r="B30" s="34" t="s">
        <v>1342</v>
      </c>
      <c r="C30" s="4">
        <v>88586810</v>
      </c>
      <c r="D30" s="4" t="s">
        <v>1343</v>
      </c>
      <c r="E30" s="34" t="s">
        <v>1340</v>
      </c>
      <c r="F30" s="4">
        <v>22821010</v>
      </c>
      <c r="G30" s="4" t="s">
        <v>1341</v>
      </c>
      <c r="H30" s="4"/>
      <c r="I30" s="4"/>
      <c r="J30" s="4">
        <v>830809</v>
      </c>
      <c r="L30" s="8"/>
      <c r="M30" s="8"/>
    </row>
    <row r="31" spans="2:13" ht="11.25">
      <c r="B31" s="34" t="s">
        <v>173</v>
      </c>
      <c r="C31" s="4">
        <v>88355610</v>
      </c>
      <c r="D31" s="4" t="s">
        <v>174</v>
      </c>
      <c r="E31" s="34" t="s">
        <v>1323</v>
      </c>
      <c r="F31" s="4">
        <v>88390110</v>
      </c>
      <c r="G31" s="4" t="s">
        <v>1324</v>
      </c>
      <c r="H31" s="4"/>
      <c r="I31" s="4"/>
      <c r="J31" s="4">
        <v>830810</v>
      </c>
      <c r="L31" s="8"/>
      <c r="M31" s="8"/>
    </row>
    <row r="32" spans="2:13" ht="11.25">
      <c r="B32" s="34" t="s">
        <v>1327</v>
      </c>
      <c r="C32" s="4">
        <v>35728810</v>
      </c>
      <c r="D32" s="4" t="s">
        <v>1328</v>
      </c>
      <c r="E32" s="34" t="s">
        <v>1325</v>
      </c>
      <c r="F32" s="4">
        <v>57790420</v>
      </c>
      <c r="G32" s="4" t="s">
        <v>1326</v>
      </c>
      <c r="H32" s="4"/>
      <c r="I32" s="4"/>
      <c r="J32" s="4">
        <v>830818</v>
      </c>
      <c r="L32" s="8"/>
      <c r="M32" s="8"/>
    </row>
    <row r="33" spans="2:13" ht="11.25">
      <c r="B33" s="34" t="s">
        <v>1302</v>
      </c>
      <c r="C33" s="4">
        <v>96765510</v>
      </c>
      <c r="D33" s="4" t="s">
        <v>1303</v>
      </c>
      <c r="E33" s="34" t="s">
        <v>1300</v>
      </c>
      <c r="F33" s="4">
        <v>72923710</v>
      </c>
      <c r="G33" s="4" t="s">
        <v>1301</v>
      </c>
      <c r="H33" s="4"/>
      <c r="I33" s="4"/>
      <c r="J33" s="10">
        <v>830831</v>
      </c>
      <c r="K33" s="19"/>
      <c r="L33" s="8"/>
      <c r="M33" s="8"/>
    </row>
    <row r="34" spans="2:13" ht="11.25">
      <c r="B34" s="34" t="s">
        <v>125</v>
      </c>
      <c r="C34" s="10" t="s">
        <v>1314</v>
      </c>
      <c r="D34" s="10" t="s">
        <v>126</v>
      </c>
      <c r="E34" s="34" t="s">
        <v>1312</v>
      </c>
      <c r="F34" s="10">
        <v>32006410</v>
      </c>
      <c r="G34" s="4" t="s">
        <v>1313</v>
      </c>
      <c r="H34" s="4"/>
      <c r="I34" s="4"/>
      <c r="J34" s="10">
        <v>830913</v>
      </c>
      <c r="L34" s="8"/>
      <c r="M34" s="16"/>
    </row>
    <row r="35" spans="2:13" ht="11.25">
      <c r="B35" s="34" t="s">
        <v>1298</v>
      </c>
      <c r="C35" s="4">
        <v>85567710</v>
      </c>
      <c r="D35" s="4" t="s">
        <v>1299</v>
      </c>
      <c r="E35" s="34" t="s">
        <v>1296</v>
      </c>
      <c r="F35" s="4">
        <v>52742810</v>
      </c>
      <c r="G35" s="4" t="s">
        <v>1297</v>
      </c>
      <c r="H35" s="4"/>
      <c r="I35" s="4"/>
      <c r="J35" s="10">
        <v>831108</v>
      </c>
      <c r="K35" s="19"/>
      <c r="L35" s="8"/>
      <c r="M35" s="8"/>
    </row>
    <row r="36" spans="2:13" ht="11.25">
      <c r="B36" s="34" t="s">
        <v>1306</v>
      </c>
      <c r="C36" s="10">
        <v>76775410</v>
      </c>
      <c r="D36" s="10" t="s">
        <v>1307</v>
      </c>
      <c r="E36" s="34" t="s">
        <v>1304</v>
      </c>
      <c r="F36" s="10">
        <v>82489510</v>
      </c>
      <c r="G36" s="4" t="s">
        <v>1305</v>
      </c>
      <c r="H36" s="4"/>
      <c r="I36" s="4"/>
      <c r="J36" s="4">
        <v>831208</v>
      </c>
      <c r="L36" s="8"/>
      <c r="M36" s="16"/>
    </row>
    <row r="37" spans="2:13" ht="11.25">
      <c r="B37" s="34" t="s">
        <v>1333</v>
      </c>
      <c r="C37" s="4" t="str">
        <f>"07785110"</f>
        <v>07785110</v>
      </c>
      <c r="D37" s="4" t="s">
        <v>1334</v>
      </c>
      <c r="E37" s="34" t="s">
        <v>1331</v>
      </c>
      <c r="F37" s="14">
        <v>25189310</v>
      </c>
      <c r="G37" s="4" t="s">
        <v>1332</v>
      </c>
      <c r="H37" s="4"/>
      <c r="I37" s="4"/>
      <c r="J37" s="4">
        <v>831209</v>
      </c>
      <c r="L37" s="8"/>
      <c r="M37" s="8"/>
    </row>
    <row r="38" spans="2:13" ht="11.25">
      <c r="B38" s="35" t="s">
        <v>1265</v>
      </c>
      <c r="C38" s="4">
        <v>38388310</v>
      </c>
      <c r="D38" s="4" t="s">
        <v>1266</v>
      </c>
      <c r="E38" s="34" t="s">
        <v>1368</v>
      </c>
      <c r="F38" s="31">
        <v>28406110</v>
      </c>
      <c r="G38" s="4" t="s">
        <v>1369</v>
      </c>
      <c r="H38" s="4"/>
      <c r="I38" s="4"/>
      <c r="J38" s="31">
        <v>840119</v>
      </c>
      <c r="L38" s="8"/>
      <c r="M38" s="8"/>
    </row>
    <row r="39" spans="2:13" ht="11.25">
      <c r="B39" s="34" t="s">
        <v>1365</v>
      </c>
      <c r="C39" s="4" t="s">
        <v>1366</v>
      </c>
      <c r="D39" s="4" t="s">
        <v>1367</v>
      </c>
      <c r="E39" s="34" t="s">
        <v>1363</v>
      </c>
      <c r="F39" s="4" t="str">
        <f>"02629610"</f>
        <v>02629610</v>
      </c>
      <c r="G39" s="4" t="s">
        <v>1364</v>
      </c>
      <c r="H39" s="4"/>
      <c r="I39" s="4"/>
      <c r="J39" s="4">
        <v>840208</v>
      </c>
      <c r="L39" s="8"/>
      <c r="M39" s="8"/>
    </row>
    <row r="40" spans="2:13" ht="11.25">
      <c r="B40" s="34" t="s">
        <v>1361</v>
      </c>
      <c r="C40" s="4">
        <v>98490010</v>
      </c>
      <c r="D40" s="4" t="s">
        <v>1362</v>
      </c>
      <c r="E40" s="34" t="s">
        <v>1359</v>
      </c>
      <c r="F40" s="4">
        <v>98390410</v>
      </c>
      <c r="G40" s="4" t="s">
        <v>1360</v>
      </c>
      <c r="H40" s="4"/>
      <c r="I40" s="4"/>
      <c r="J40" s="4">
        <v>840328</v>
      </c>
      <c r="L40" s="8"/>
      <c r="M40" s="8"/>
    </row>
    <row r="41" spans="2:13" ht="11.25">
      <c r="B41" s="35" t="s">
        <v>1353</v>
      </c>
      <c r="C41" s="31">
        <v>73328010</v>
      </c>
      <c r="D41" s="31" t="s">
        <v>1354</v>
      </c>
      <c r="E41" s="34" t="s">
        <v>1351</v>
      </c>
      <c r="F41" s="4">
        <v>58390510</v>
      </c>
      <c r="G41" s="4" t="s">
        <v>1352</v>
      </c>
      <c r="H41" s="4"/>
      <c r="I41" s="4"/>
      <c r="J41" s="9">
        <v>840419</v>
      </c>
      <c r="L41" s="8"/>
      <c r="M41" s="8"/>
    </row>
    <row r="42" spans="2:13" ht="11.25">
      <c r="B42" s="34" t="s">
        <v>1350</v>
      </c>
      <c r="C42" s="31">
        <v>29381510</v>
      </c>
      <c r="D42" s="31" t="s">
        <v>1349</v>
      </c>
      <c r="E42" s="34" t="s">
        <v>1348</v>
      </c>
      <c r="F42" s="31">
        <v>36975710</v>
      </c>
      <c r="G42" s="4" t="s">
        <v>1349</v>
      </c>
      <c r="H42" s="4"/>
      <c r="I42" s="4"/>
      <c r="J42" s="31">
        <v>840814</v>
      </c>
      <c r="L42" s="8"/>
      <c r="M42" s="8"/>
    </row>
    <row r="43" spans="2:13" ht="11.25">
      <c r="B43" s="34" t="s">
        <v>1357</v>
      </c>
      <c r="C43" s="4">
        <v>69511410</v>
      </c>
      <c r="D43" s="4" t="s">
        <v>1358</v>
      </c>
      <c r="E43" s="34" t="s">
        <v>1355</v>
      </c>
      <c r="F43" s="4">
        <v>64080810</v>
      </c>
      <c r="G43" s="4" t="s">
        <v>1356</v>
      </c>
      <c r="H43" s="4"/>
      <c r="I43" s="4"/>
      <c r="J43" s="4">
        <v>840828</v>
      </c>
      <c r="L43" s="8"/>
      <c r="M43" s="8"/>
    </row>
    <row r="44" spans="2:13" ht="11.25">
      <c r="B44" s="35" t="s">
        <v>1346</v>
      </c>
      <c r="C44" s="31">
        <v>80536310</v>
      </c>
      <c r="D44" s="31" t="s">
        <v>1347</v>
      </c>
      <c r="E44" s="34" t="s">
        <v>1344</v>
      </c>
      <c r="F44" s="31">
        <v>11666210</v>
      </c>
      <c r="G44" s="4" t="s">
        <v>1345</v>
      </c>
      <c r="H44" s="4"/>
      <c r="I44" s="4"/>
      <c r="J44" s="31">
        <v>841120</v>
      </c>
      <c r="L44" s="8"/>
      <c r="M44" s="8"/>
    </row>
    <row r="45" spans="2:13" ht="11.25">
      <c r="B45" s="34" t="s">
        <v>1417</v>
      </c>
      <c r="C45" s="4">
        <v>46014610</v>
      </c>
      <c r="D45" s="4" t="s">
        <v>1418</v>
      </c>
      <c r="E45" s="34" t="s">
        <v>1415</v>
      </c>
      <c r="F45" s="4">
        <v>44984210</v>
      </c>
      <c r="G45" s="4" t="s">
        <v>1416</v>
      </c>
      <c r="H45" s="4"/>
      <c r="I45" s="4"/>
      <c r="J45" s="4">
        <v>850307</v>
      </c>
      <c r="L45" s="8"/>
      <c r="M45" s="8"/>
    </row>
    <row r="46" spans="2:13" ht="11.25">
      <c r="B46" s="35" t="s">
        <v>1265</v>
      </c>
      <c r="C46" s="4">
        <v>38388310</v>
      </c>
      <c r="D46" s="4" t="s">
        <v>1266</v>
      </c>
      <c r="E46" s="34" t="s">
        <v>1413</v>
      </c>
      <c r="F46" s="10">
        <v>42749210</v>
      </c>
      <c r="G46" s="4" t="s">
        <v>1414</v>
      </c>
      <c r="H46" s="4"/>
      <c r="I46" s="4"/>
      <c r="J46" s="10">
        <v>850322</v>
      </c>
      <c r="L46" s="8"/>
      <c r="M46" s="8"/>
    </row>
    <row r="47" spans="2:13" ht="11.25">
      <c r="B47" s="35" t="s">
        <v>1409</v>
      </c>
      <c r="C47" s="10">
        <v>40553510</v>
      </c>
      <c r="D47" s="10" t="s">
        <v>1410</v>
      </c>
      <c r="E47" s="34" t="s">
        <v>1407</v>
      </c>
      <c r="F47" s="10">
        <v>23816810</v>
      </c>
      <c r="G47" s="4" t="s">
        <v>1408</v>
      </c>
      <c r="H47" s="4"/>
      <c r="I47" s="4"/>
      <c r="J47" s="6">
        <v>850401</v>
      </c>
      <c r="L47" s="8"/>
      <c r="M47" s="8"/>
    </row>
    <row r="48" spans="2:13" ht="11.25">
      <c r="B48" s="35" t="s">
        <v>1424</v>
      </c>
      <c r="C48" s="10">
        <v>86792720</v>
      </c>
      <c r="D48" s="10" t="s">
        <v>1425</v>
      </c>
      <c r="E48" s="34" t="s">
        <v>1422</v>
      </c>
      <c r="F48" s="10">
        <v>98949910</v>
      </c>
      <c r="G48" s="4" t="s">
        <v>1423</v>
      </c>
      <c r="H48" s="4"/>
      <c r="I48" s="4"/>
      <c r="J48" s="9">
        <v>850410</v>
      </c>
      <c r="L48" s="8"/>
      <c r="M48" s="8"/>
    </row>
    <row r="49" spans="2:13" ht="11.25">
      <c r="B49" s="34" t="s">
        <v>1372</v>
      </c>
      <c r="C49" s="10">
        <v>29356710</v>
      </c>
      <c r="D49" s="10" t="s">
        <v>1373</v>
      </c>
      <c r="E49" s="34" t="s">
        <v>1370</v>
      </c>
      <c r="F49" s="10">
        <v>29390810</v>
      </c>
      <c r="G49" s="4" t="s">
        <v>1371</v>
      </c>
      <c r="H49" s="4"/>
      <c r="I49" s="4"/>
      <c r="J49" s="10">
        <v>850423</v>
      </c>
      <c r="L49" s="8"/>
      <c r="M49" s="8"/>
    </row>
    <row r="50" spans="2:13" ht="11.25">
      <c r="B50" s="35" t="s">
        <v>1404</v>
      </c>
      <c r="C50" s="10" t="s">
        <v>1405</v>
      </c>
      <c r="D50" s="10" t="s">
        <v>1406</v>
      </c>
      <c r="E50" s="34" t="s">
        <v>1402</v>
      </c>
      <c r="F50" s="10">
        <v>48652910</v>
      </c>
      <c r="G50" s="4" t="s">
        <v>1403</v>
      </c>
      <c r="H50" s="4"/>
      <c r="I50" s="4"/>
      <c r="J50" s="9">
        <v>850522</v>
      </c>
      <c r="L50" s="8"/>
      <c r="M50" s="8"/>
    </row>
    <row r="51" spans="2:13" ht="11.25">
      <c r="B51" s="35" t="s">
        <v>1377</v>
      </c>
      <c r="C51" s="10">
        <v>35671410</v>
      </c>
      <c r="D51" s="10" t="s">
        <v>1378</v>
      </c>
      <c r="E51" s="34" t="s">
        <v>1374</v>
      </c>
      <c r="F51" s="10" t="s">
        <v>1375</v>
      </c>
      <c r="G51" s="4" t="s">
        <v>1376</v>
      </c>
      <c r="H51" s="4"/>
      <c r="I51" s="4"/>
      <c r="J51" s="10">
        <v>850627</v>
      </c>
      <c r="L51" s="8"/>
      <c r="M51" s="8"/>
    </row>
    <row r="52" spans="2:13" ht="11.25">
      <c r="B52" s="35" t="s">
        <v>1381</v>
      </c>
      <c r="C52" s="10" t="s">
        <v>1382</v>
      </c>
      <c r="D52" s="10" t="s">
        <v>1383</v>
      </c>
      <c r="E52" s="34" t="s">
        <v>1379</v>
      </c>
      <c r="F52" s="10" t="str">
        <f>"01375010"</f>
        <v>01375010</v>
      </c>
      <c r="G52" s="4" t="s">
        <v>1380</v>
      </c>
      <c r="H52" s="4"/>
      <c r="I52" s="4"/>
      <c r="J52" s="10">
        <v>850815</v>
      </c>
      <c r="L52" s="8"/>
      <c r="M52" s="8"/>
    </row>
    <row r="53" spans="2:13" ht="22.5">
      <c r="B53" s="35" t="s">
        <v>1392</v>
      </c>
      <c r="C53" s="10">
        <v>57773010</v>
      </c>
      <c r="D53" s="10" t="s">
        <v>1393</v>
      </c>
      <c r="E53" s="34" t="s">
        <v>1390</v>
      </c>
      <c r="F53" s="10">
        <v>25274410</v>
      </c>
      <c r="G53" s="4" t="s">
        <v>1391</v>
      </c>
      <c r="H53" s="4"/>
      <c r="I53" s="4"/>
      <c r="J53" s="10">
        <v>850829</v>
      </c>
      <c r="L53" s="8"/>
      <c r="M53" s="8"/>
    </row>
    <row r="54" spans="2:13" ht="11.25">
      <c r="B54" s="34" t="s">
        <v>1396</v>
      </c>
      <c r="C54" s="10">
        <v>54153510</v>
      </c>
      <c r="D54" s="10" t="s">
        <v>1397</v>
      </c>
      <c r="E54" s="34" t="s">
        <v>1394</v>
      </c>
      <c r="F54" s="10">
        <v>52742810</v>
      </c>
      <c r="G54" s="4" t="s">
        <v>1395</v>
      </c>
      <c r="H54" s="4"/>
      <c r="I54" s="4"/>
      <c r="J54" s="9">
        <v>850905</v>
      </c>
      <c r="L54" s="8"/>
      <c r="M54" s="8"/>
    </row>
    <row r="55" spans="2:13" ht="11.25">
      <c r="B55" s="34" t="s">
        <v>109</v>
      </c>
      <c r="C55" s="4">
        <v>37006410</v>
      </c>
      <c r="D55" s="4" t="s">
        <v>110</v>
      </c>
      <c r="E55" s="34" t="s">
        <v>1384</v>
      </c>
      <c r="F55" s="4" t="str">
        <f>"01650510"</f>
        <v>01650510</v>
      </c>
      <c r="G55" s="4" t="s">
        <v>1385</v>
      </c>
      <c r="H55" s="4"/>
      <c r="I55" s="4"/>
      <c r="J55" s="4">
        <v>850918</v>
      </c>
      <c r="L55" s="8"/>
      <c r="M55" s="8"/>
    </row>
    <row r="56" spans="2:13" ht="11.25">
      <c r="B56" s="34" t="s">
        <v>125</v>
      </c>
      <c r="C56" s="10" t="s">
        <v>1314</v>
      </c>
      <c r="D56" s="10" t="s">
        <v>126</v>
      </c>
      <c r="E56" s="34" t="s">
        <v>1411</v>
      </c>
      <c r="F56" s="10">
        <v>36076810</v>
      </c>
      <c r="G56" s="4" t="s">
        <v>1412</v>
      </c>
      <c r="H56" s="4"/>
      <c r="I56" s="4"/>
      <c r="J56" s="6">
        <v>851023</v>
      </c>
      <c r="L56" s="8"/>
      <c r="M56" s="8"/>
    </row>
    <row r="57" spans="2:13" ht="11.25">
      <c r="B57" s="34" t="s">
        <v>1421</v>
      </c>
      <c r="C57" s="4">
        <v>45067910</v>
      </c>
      <c r="D57" s="4" t="s">
        <v>264</v>
      </c>
      <c r="E57" s="34" t="s">
        <v>1419</v>
      </c>
      <c r="F57" s="4">
        <v>75507810</v>
      </c>
      <c r="G57" s="4" t="s">
        <v>1420</v>
      </c>
      <c r="H57" s="4"/>
      <c r="I57" s="4"/>
      <c r="J57" s="4">
        <v>851112</v>
      </c>
      <c r="L57" s="8"/>
      <c r="M57" s="8"/>
    </row>
    <row r="58" spans="2:13" ht="11.25">
      <c r="B58" s="34" t="s">
        <v>1400</v>
      </c>
      <c r="C58" s="10">
        <v>86676210</v>
      </c>
      <c r="D58" s="10" t="s">
        <v>1401</v>
      </c>
      <c r="E58" s="34" t="s">
        <v>1398</v>
      </c>
      <c r="F58" s="10">
        <v>86671910</v>
      </c>
      <c r="G58" s="4" t="s">
        <v>1399</v>
      </c>
      <c r="H58" s="4"/>
      <c r="I58" s="4"/>
      <c r="J58" s="10">
        <v>851203</v>
      </c>
      <c r="L58" s="8"/>
      <c r="M58" s="8"/>
    </row>
    <row r="59" spans="2:13" ht="11.25">
      <c r="B59" s="34" t="s">
        <v>1388</v>
      </c>
      <c r="C59" s="4">
        <v>71404110</v>
      </c>
      <c r="D59" s="4" t="s">
        <v>1389</v>
      </c>
      <c r="E59" s="34" t="s">
        <v>1386</v>
      </c>
      <c r="F59" s="14">
        <v>20671020</v>
      </c>
      <c r="G59" s="4" t="s">
        <v>1387</v>
      </c>
      <c r="H59" s="4"/>
      <c r="I59" s="4"/>
      <c r="J59" s="4">
        <v>860124</v>
      </c>
      <c r="L59" s="8"/>
      <c r="M59" s="8"/>
    </row>
    <row r="60" spans="2:13" ht="11.25">
      <c r="B60" s="34" t="s">
        <v>1446</v>
      </c>
      <c r="C60" s="4">
        <v>75952410</v>
      </c>
      <c r="D60" s="4" t="s">
        <v>1447</v>
      </c>
      <c r="E60" s="34" t="s">
        <v>1444</v>
      </c>
      <c r="F60" s="4">
        <v>44950710</v>
      </c>
      <c r="G60" s="4" t="s">
        <v>1445</v>
      </c>
      <c r="H60" s="4"/>
      <c r="I60" s="4"/>
      <c r="J60" s="4">
        <v>860124</v>
      </c>
      <c r="L60" s="8"/>
      <c r="M60" s="8"/>
    </row>
    <row r="61" spans="2:13" ht="11.25">
      <c r="B61" s="34" t="s">
        <v>1464</v>
      </c>
      <c r="C61" s="4">
        <v>34386110</v>
      </c>
      <c r="D61" s="4" t="s">
        <v>1465</v>
      </c>
      <c r="E61" s="34" t="s">
        <v>1462</v>
      </c>
      <c r="F61" s="4">
        <v>79014910</v>
      </c>
      <c r="G61" s="4" t="s">
        <v>1463</v>
      </c>
      <c r="H61" s="4"/>
      <c r="I61" s="4"/>
      <c r="J61" s="4">
        <v>860130</v>
      </c>
      <c r="L61" s="8"/>
      <c r="M61" s="8"/>
    </row>
    <row r="62" spans="2:13" ht="11.25">
      <c r="B62" s="34" t="s">
        <v>1436</v>
      </c>
      <c r="C62" s="4">
        <v>72151010</v>
      </c>
      <c r="D62" s="4" t="s">
        <v>1437</v>
      </c>
      <c r="E62" s="34" t="s">
        <v>1434</v>
      </c>
      <c r="F62" s="4">
        <v>12121010</v>
      </c>
      <c r="G62" s="4" t="s">
        <v>1435</v>
      </c>
      <c r="H62" s="4"/>
      <c r="I62" s="4"/>
      <c r="J62" s="4">
        <v>860220</v>
      </c>
      <c r="L62" s="8"/>
      <c r="M62" s="8"/>
    </row>
    <row r="63" spans="2:13" ht="11.25">
      <c r="B63" s="34" t="s">
        <v>1482</v>
      </c>
      <c r="C63" s="4">
        <v>24863110</v>
      </c>
      <c r="D63" s="4" t="s">
        <v>1483</v>
      </c>
      <c r="E63" s="34" t="s">
        <v>1480</v>
      </c>
      <c r="F63" s="4">
        <v>44903510</v>
      </c>
      <c r="G63" s="4" t="s">
        <v>1481</v>
      </c>
      <c r="H63" s="4"/>
      <c r="I63" s="4"/>
      <c r="J63" s="4">
        <v>860220</v>
      </c>
      <c r="L63" s="8"/>
      <c r="M63" s="8"/>
    </row>
    <row r="64" spans="2:13" ht="22.5">
      <c r="B64" s="34" t="s">
        <v>111</v>
      </c>
      <c r="C64" s="4">
        <v>74158710</v>
      </c>
      <c r="D64" s="4" t="s">
        <v>112</v>
      </c>
      <c r="E64" s="34" t="s">
        <v>1452</v>
      </c>
      <c r="F64" s="4" t="str">
        <f>"02501810"</f>
        <v>02501810</v>
      </c>
      <c r="G64" s="4" t="s">
        <v>1453</v>
      </c>
      <c r="H64" s="4"/>
      <c r="I64" s="4"/>
      <c r="J64" s="9">
        <v>860314</v>
      </c>
      <c r="L64" s="8"/>
      <c r="M64" s="8"/>
    </row>
    <row r="65" spans="2:13" ht="11.25">
      <c r="B65" s="34" t="s">
        <v>1490</v>
      </c>
      <c r="C65" s="4">
        <v>91890510</v>
      </c>
      <c r="D65" s="4" t="s">
        <v>1491</v>
      </c>
      <c r="E65" s="34" t="s">
        <v>1488</v>
      </c>
      <c r="F65" s="4">
        <v>87113610</v>
      </c>
      <c r="G65" s="4" t="s">
        <v>1489</v>
      </c>
      <c r="H65" s="4"/>
      <c r="I65" s="4"/>
      <c r="J65" s="4">
        <v>860613</v>
      </c>
      <c r="L65" s="8"/>
      <c r="M65" s="8"/>
    </row>
    <row r="66" spans="2:13" ht="11.25">
      <c r="B66" s="34" t="s">
        <v>1486</v>
      </c>
      <c r="C66" s="4">
        <v>16359610</v>
      </c>
      <c r="D66" s="4" t="s">
        <v>1487</v>
      </c>
      <c r="E66" s="34" t="s">
        <v>1484</v>
      </c>
      <c r="F66" s="4">
        <v>63743410</v>
      </c>
      <c r="G66" s="4" t="s">
        <v>1485</v>
      </c>
      <c r="H66" s="4"/>
      <c r="I66" s="4"/>
      <c r="J66" s="4">
        <v>860617</v>
      </c>
      <c r="L66" s="8"/>
      <c r="M66" s="8"/>
    </row>
    <row r="67" spans="2:13" ht="22.5">
      <c r="B67" s="35" t="s">
        <v>1377</v>
      </c>
      <c r="C67" s="10">
        <v>35671410</v>
      </c>
      <c r="D67" s="10" t="s">
        <v>1378</v>
      </c>
      <c r="E67" s="34" t="s">
        <v>1442</v>
      </c>
      <c r="F67" s="4">
        <v>35690310</v>
      </c>
      <c r="G67" s="4" t="s">
        <v>1443</v>
      </c>
      <c r="H67" s="4"/>
      <c r="I67" s="4"/>
      <c r="J67" s="4">
        <v>860620</v>
      </c>
      <c r="L67" s="8"/>
      <c r="M67" s="8"/>
    </row>
    <row r="68" spans="2:13" ht="11.25">
      <c r="B68" s="34" t="s">
        <v>1450</v>
      </c>
      <c r="C68" s="4">
        <v>65163910</v>
      </c>
      <c r="D68" s="4" t="s">
        <v>1451</v>
      </c>
      <c r="E68" s="34" t="s">
        <v>1448</v>
      </c>
      <c r="F68" s="4">
        <v>65163710</v>
      </c>
      <c r="G68" s="4" t="s">
        <v>1449</v>
      </c>
      <c r="H68" s="4"/>
      <c r="I68" s="4"/>
      <c r="J68" s="4">
        <v>860624</v>
      </c>
      <c r="L68" s="8"/>
      <c r="M68" s="8"/>
    </row>
    <row r="69" spans="2:13" ht="11.25">
      <c r="B69" s="34" t="s">
        <v>1478</v>
      </c>
      <c r="C69" s="4" t="str">
        <f>"08373910"</f>
        <v>08373910</v>
      </c>
      <c r="D69" s="4" t="s">
        <v>1479</v>
      </c>
      <c r="E69" s="34" t="s">
        <v>1476</v>
      </c>
      <c r="F69" s="14">
        <v>20337310</v>
      </c>
      <c r="G69" s="4" t="s">
        <v>1477</v>
      </c>
      <c r="H69" s="4"/>
      <c r="I69" s="4"/>
      <c r="J69" s="4">
        <v>860708</v>
      </c>
      <c r="L69" s="8"/>
      <c r="M69" s="8"/>
    </row>
    <row r="70" spans="2:13" ht="11.25">
      <c r="B70" s="34" t="s">
        <v>1460</v>
      </c>
      <c r="C70" s="4">
        <v>60444210</v>
      </c>
      <c r="D70" s="4" t="s">
        <v>1461</v>
      </c>
      <c r="E70" s="34" t="s">
        <v>1458</v>
      </c>
      <c r="F70" s="14">
        <v>37230710</v>
      </c>
      <c r="G70" s="4" t="s">
        <v>1459</v>
      </c>
      <c r="H70" s="4"/>
      <c r="I70" s="4"/>
      <c r="J70" s="4">
        <v>860709</v>
      </c>
      <c r="L70" s="8"/>
      <c r="M70" s="8"/>
    </row>
    <row r="71" spans="2:13" ht="11.25">
      <c r="B71" s="34" t="s">
        <v>1456</v>
      </c>
      <c r="C71" s="4">
        <v>53276310</v>
      </c>
      <c r="D71" s="4" t="s">
        <v>1457</v>
      </c>
      <c r="E71" s="34" t="s">
        <v>1454</v>
      </c>
      <c r="F71" s="4">
        <v>15090910</v>
      </c>
      <c r="G71" s="4" t="s">
        <v>1455</v>
      </c>
      <c r="H71" s="4"/>
      <c r="I71" s="4"/>
      <c r="J71" s="6">
        <v>860724</v>
      </c>
      <c r="L71" s="8"/>
      <c r="M71" s="8"/>
    </row>
    <row r="72" spans="2:13" ht="22.5">
      <c r="B72" s="34" t="s">
        <v>1428</v>
      </c>
      <c r="C72" s="4">
        <v>88731510</v>
      </c>
      <c r="D72" s="4" t="s">
        <v>1429</v>
      </c>
      <c r="E72" s="34" t="s">
        <v>1426</v>
      </c>
      <c r="F72" s="4" t="str">
        <f>"03018710"</f>
        <v>03018710</v>
      </c>
      <c r="G72" s="4" t="s">
        <v>1427</v>
      </c>
      <c r="H72" s="4"/>
      <c r="I72" s="4"/>
      <c r="J72" s="4">
        <v>860812</v>
      </c>
      <c r="L72" s="8"/>
      <c r="M72" s="8"/>
    </row>
    <row r="73" spans="2:13" ht="11.25">
      <c r="B73" s="34" t="s">
        <v>1468</v>
      </c>
      <c r="C73" s="4">
        <v>25216510</v>
      </c>
      <c r="D73" s="4" t="s">
        <v>1469</v>
      </c>
      <c r="E73" s="34" t="s">
        <v>1466</v>
      </c>
      <c r="F73" s="4">
        <v>53217720</v>
      </c>
      <c r="G73" s="4" t="s">
        <v>1467</v>
      </c>
      <c r="H73" s="4"/>
      <c r="I73" s="4"/>
      <c r="J73" s="4">
        <v>861001</v>
      </c>
      <c r="L73" s="8"/>
      <c r="M73" s="8"/>
    </row>
    <row r="74" spans="2:13" ht="11.25">
      <c r="B74" s="34" t="s">
        <v>1432</v>
      </c>
      <c r="C74" s="4">
        <v>58155610</v>
      </c>
      <c r="D74" s="4" t="s">
        <v>1433</v>
      </c>
      <c r="E74" s="34" t="s">
        <v>1430</v>
      </c>
      <c r="F74" s="4" t="str">
        <f>"04225610"</f>
        <v>04225610</v>
      </c>
      <c r="G74" s="4" t="s">
        <v>1431</v>
      </c>
      <c r="H74" s="4"/>
      <c r="I74" s="4"/>
      <c r="J74" s="4">
        <v>861002</v>
      </c>
      <c r="L74" s="8"/>
      <c r="M74" s="8"/>
    </row>
    <row r="75" spans="2:13" ht="11.25">
      <c r="B75" s="34" t="s">
        <v>1472</v>
      </c>
      <c r="C75" s="4">
        <v>43507110</v>
      </c>
      <c r="D75" s="4" t="s">
        <v>1473</v>
      </c>
      <c r="E75" s="34" t="s">
        <v>1470</v>
      </c>
      <c r="F75" s="4">
        <v>71406310</v>
      </c>
      <c r="G75" s="4" t="s">
        <v>1471</v>
      </c>
      <c r="H75" s="4"/>
      <c r="I75" s="4"/>
      <c r="J75" s="4">
        <v>861009</v>
      </c>
      <c r="L75" s="8"/>
      <c r="M75" s="8"/>
    </row>
    <row r="76" spans="2:13" ht="11.25">
      <c r="B76" s="34" t="s">
        <v>1440</v>
      </c>
      <c r="C76" s="4">
        <v>19121610</v>
      </c>
      <c r="D76" s="4" t="s">
        <v>1441</v>
      </c>
      <c r="E76" s="34" t="s">
        <v>1438</v>
      </c>
      <c r="F76" s="4">
        <v>19121910</v>
      </c>
      <c r="G76" s="4" t="s">
        <v>1439</v>
      </c>
      <c r="H76" s="4"/>
      <c r="I76" s="4"/>
      <c r="J76" s="4">
        <v>861121</v>
      </c>
      <c r="L76" s="8"/>
      <c r="M76" s="8"/>
    </row>
    <row r="77" spans="2:13" ht="11.25">
      <c r="B77" s="34" t="s">
        <v>1432</v>
      </c>
      <c r="C77" s="4">
        <v>58155610</v>
      </c>
      <c r="D77" s="4" t="s">
        <v>1433</v>
      </c>
      <c r="E77" s="34" t="s">
        <v>1474</v>
      </c>
      <c r="F77" s="4">
        <v>69325510</v>
      </c>
      <c r="G77" s="4" t="s">
        <v>1475</v>
      </c>
      <c r="H77" s="4"/>
      <c r="I77" s="4"/>
      <c r="J77" s="4">
        <v>861125</v>
      </c>
      <c r="L77" s="8"/>
      <c r="M77" s="8"/>
    </row>
    <row r="78" spans="2:13" ht="11.25">
      <c r="B78" s="34" t="s">
        <v>111</v>
      </c>
      <c r="C78" s="4">
        <v>74158710</v>
      </c>
      <c r="D78" s="4" t="s">
        <v>112</v>
      </c>
      <c r="E78" s="34" t="s">
        <v>1556</v>
      </c>
      <c r="F78" s="4">
        <v>62757810</v>
      </c>
      <c r="G78" s="4" t="s">
        <v>1557</v>
      </c>
      <c r="H78" s="4"/>
      <c r="I78" s="4"/>
      <c r="J78" s="6">
        <v>870205</v>
      </c>
      <c r="L78" s="8"/>
      <c r="M78" s="8"/>
    </row>
    <row r="79" spans="2:13" ht="11.25">
      <c r="B79" s="34" t="s">
        <v>1525</v>
      </c>
      <c r="C79" s="4">
        <v>42705610</v>
      </c>
      <c r="D79" s="4" t="s">
        <v>1526</v>
      </c>
      <c r="E79" s="34" t="s">
        <v>1523</v>
      </c>
      <c r="F79" s="4">
        <v>43289910</v>
      </c>
      <c r="G79" s="4" t="s">
        <v>1524</v>
      </c>
      <c r="H79" s="4"/>
      <c r="I79" s="4"/>
      <c r="J79" s="4">
        <v>870212</v>
      </c>
      <c r="L79" s="8"/>
      <c r="M79" s="8"/>
    </row>
    <row r="80" spans="2:13" ht="11.25">
      <c r="B80" s="34" t="s">
        <v>1507</v>
      </c>
      <c r="C80" s="4">
        <v>88238710</v>
      </c>
      <c r="D80" s="4" t="s">
        <v>1508</v>
      </c>
      <c r="E80" s="34" t="s">
        <v>1505</v>
      </c>
      <c r="F80" s="4">
        <v>71654710</v>
      </c>
      <c r="G80" s="4" t="s">
        <v>1506</v>
      </c>
      <c r="H80" s="4"/>
      <c r="I80" s="4"/>
      <c r="J80" s="4">
        <v>870319</v>
      </c>
      <c r="L80" s="8"/>
      <c r="M80" s="8"/>
    </row>
    <row r="81" spans="2:13" ht="11.25">
      <c r="B81" s="34" t="s">
        <v>1521</v>
      </c>
      <c r="C81" s="4">
        <v>45069410</v>
      </c>
      <c r="D81" s="4" t="s">
        <v>1522</v>
      </c>
      <c r="E81" s="34" t="s">
        <v>1519</v>
      </c>
      <c r="F81" s="4">
        <v>29392010</v>
      </c>
      <c r="G81" s="4" t="s">
        <v>1520</v>
      </c>
      <c r="H81" s="4"/>
      <c r="I81" s="4"/>
      <c r="J81" s="6">
        <v>870505</v>
      </c>
      <c r="L81" s="8"/>
      <c r="M81" s="8"/>
    </row>
    <row r="82" spans="2:13" ht="11.25">
      <c r="B82" s="34" t="s">
        <v>125</v>
      </c>
      <c r="C82" s="10" t="s">
        <v>1314</v>
      </c>
      <c r="D82" s="10" t="s">
        <v>126</v>
      </c>
      <c r="E82" s="34" t="s">
        <v>1532</v>
      </c>
      <c r="F82" s="4">
        <v>82093110</v>
      </c>
      <c r="G82" s="4" t="s">
        <v>1533</v>
      </c>
      <c r="H82" s="4"/>
      <c r="I82" s="4"/>
      <c r="J82" s="4">
        <v>870507</v>
      </c>
      <c r="L82" s="8"/>
      <c r="M82" s="8"/>
    </row>
    <row r="83" spans="2:13" ht="11.25">
      <c r="B83" s="34" t="s">
        <v>170</v>
      </c>
      <c r="C83" s="4">
        <v>89348510</v>
      </c>
      <c r="D83" s="4" t="s">
        <v>171</v>
      </c>
      <c r="E83" s="34" t="s">
        <v>1542</v>
      </c>
      <c r="F83" s="4">
        <v>11900810</v>
      </c>
      <c r="G83" s="4" t="s">
        <v>1543</v>
      </c>
      <c r="H83" s="4"/>
      <c r="I83" s="4"/>
      <c r="J83" s="4">
        <v>870522</v>
      </c>
      <c r="L83" s="8"/>
      <c r="M83" s="8"/>
    </row>
    <row r="84" spans="2:13" ht="11.25">
      <c r="B84" s="34" t="s">
        <v>1503</v>
      </c>
      <c r="C84" s="4">
        <v>84454480</v>
      </c>
      <c r="D84" s="4" t="s">
        <v>1504</v>
      </c>
      <c r="E84" s="34" t="s">
        <v>1501</v>
      </c>
      <c r="F84" s="4">
        <v>45810210</v>
      </c>
      <c r="G84" s="4" t="s">
        <v>1502</v>
      </c>
      <c r="H84" s="4"/>
      <c r="I84" s="4"/>
      <c r="J84" s="4">
        <v>870625</v>
      </c>
      <c r="L84" s="8"/>
      <c r="M84" s="8"/>
    </row>
    <row r="85" spans="2:13" ht="11.25">
      <c r="B85" s="34" t="s">
        <v>1550</v>
      </c>
      <c r="C85" s="4">
        <v>30249130</v>
      </c>
      <c r="D85" s="4" t="s">
        <v>1551</v>
      </c>
      <c r="E85" s="34" t="s">
        <v>1548</v>
      </c>
      <c r="F85" s="14">
        <v>30249410</v>
      </c>
      <c r="G85" s="4" t="s">
        <v>1549</v>
      </c>
      <c r="H85" s="4"/>
      <c r="I85" s="4"/>
      <c r="J85" s="4">
        <v>870625</v>
      </c>
      <c r="L85" s="8"/>
      <c r="M85" s="8"/>
    </row>
    <row r="86" spans="2:13" ht="11.25">
      <c r="B86" s="34" t="s">
        <v>1511</v>
      </c>
      <c r="C86" s="4">
        <v>87254010</v>
      </c>
      <c r="D86" s="4" t="s">
        <v>1512</v>
      </c>
      <c r="E86" s="34" t="s">
        <v>1509</v>
      </c>
      <c r="F86" s="4">
        <v>87253910</v>
      </c>
      <c r="G86" s="4" t="s">
        <v>1510</v>
      </c>
      <c r="H86" s="4"/>
      <c r="I86" s="4"/>
      <c r="J86" s="4">
        <v>870626</v>
      </c>
      <c r="L86" s="8"/>
      <c r="M86" s="8"/>
    </row>
    <row r="87" spans="2:13" ht="11.25">
      <c r="B87" s="36" t="s">
        <v>225</v>
      </c>
      <c r="C87" s="4">
        <v>88355610</v>
      </c>
      <c r="D87" s="4" t="s">
        <v>174</v>
      </c>
      <c r="E87" s="34" t="s">
        <v>1560</v>
      </c>
      <c r="F87" s="4">
        <v>88358910</v>
      </c>
      <c r="G87" s="4" t="s">
        <v>1561</v>
      </c>
      <c r="H87" s="4"/>
      <c r="I87" s="4"/>
      <c r="J87" s="6">
        <v>870626</v>
      </c>
      <c r="L87" s="8"/>
      <c r="M87" s="8"/>
    </row>
    <row r="88" spans="2:13" ht="11.25">
      <c r="B88" s="34" t="s">
        <v>1529</v>
      </c>
      <c r="C88" s="4" t="s">
        <v>1530</v>
      </c>
      <c r="D88" s="4" t="s">
        <v>1531</v>
      </c>
      <c r="E88" s="34" t="s">
        <v>1527</v>
      </c>
      <c r="F88" s="31">
        <v>58533210</v>
      </c>
      <c r="G88" s="4" t="s">
        <v>1528</v>
      </c>
      <c r="H88" s="4"/>
      <c r="I88" s="4"/>
      <c r="J88" s="31">
        <v>870806</v>
      </c>
      <c r="L88" s="8"/>
      <c r="M88" s="8"/>
    </row>
    <row r="89" spans="2:13" ht="11.25">
      <c r="B89" s="34" t="s">
        <v>1564</v>
      </c>
      <c r="C89" s="4" t="s">
        <v>1565</v>
      </c>
      <c r="D89" s="4" t="s">
        <v>1566</v>
      </c>
      <c r="E89" s="34" t="s">
        <v>1562</v>
      </c>
      <c r="F89" s="4">
        <v>55378810</v>
      </c>
      <c r="G89" s="4" t="s">
        <v>1563</v>
      </c>
      <c r="H89" s="4"/>
      <c r="I89" s="4"/>
      <c r="J89" s="4">
        <v>870806</v>
      </c>
      <c r="L89" s="8"/>
      <c r="M89" s="8"/>
    </row>
    <row r="90" spans="2:13" ht="11.25">
      <c r="B90" s="34" t="s">
        <v>1494</v>
      </c>
      <c r="C90" s="4" t="s">
        <v>1495</v>
      </c>
      <c r="D90" s="4" t="s">
        <v>1496</v>
      </c>
      <c r="E90" s="34" t="s">
        <v>1492</v>
      </c>
      <c r="F90" s="4" t="str">
        <f>"02312010"</f>
        <v>02312010</v>
      </c>
      <c r="G90" s="4" t="s">
        <v>1493</v>
      </c>
      <c r="H90" s="4"/>
      <c r="I90" s="4"/>
      <c r="J90" s="4">
        <v>870811</v>
      </c>
      <c r="L90" s="8"/>
      <c r="M90" s="8"/>
    </row>
    <row r="91" spans="2:13" ht="11.25">
      <c r="B91" s="34" t="s">
        <v>1540</v>
      </c>
      <c r="C91" s="4">
        <v>92025310</v>
      </c>
      <c r="D91" s="4" t="s">
        <v>1541</v>
      </c>
      <c r="E91" s="34" t="s">
        <v>1538</v>
      </c>
      <c r="F91" s="4">
        <v>45323610</v>
      </c>
      <c r="G91" s="4" t="s">
        <v>1539</v>
      </c>
      <c r="H91" s="4"/>
      <c r="I91" s="4"/>
      <c r="J91" s="4">
        <v>870903</v>
      </c>
      <c r="L91" s="8"/>
      <c r="M91" s="8"/>
    </row>
    <row r="92" spans="2:13" ht="11.25">
      <c r="B92" s="34" t="s">
        <v>129</v>
      </c>
      <c r="C92" s="4">
        <v>96290130</v>
      </c>
      <c r="D92" s="4" t="s">
        <v>130</v>
      </c>
      <c r="E92" s="34" t="s">
        <v>1558</v>
      </c>
      <c r="F92" s="4">
        <v>96289910</v>
      </c>
      <c r="G92" s="4" t="s">
        <v>1559</v>
      </c>
      <c r="H92" s="4"/>
      <c r="I92" s="4"/>
      <c r="J92" s="4">
        <v>870917</v>
      </c>
      <c r="L92" s="8"/>
      <c r="M92" s="8"/>
    </row>
    <row r="93" spans="2:13" ht="11.25">
      <c r="B93" s="34" t="s">
        <v>1546</v>
      </c>
      <c r="C93" s="4">
        <v>15133410</v>
      </c>
      <c r="D93" s="4" t="s">
        <v>1547</v>
      </c>
      <c r="E93" s="34" t="s">
        <v>1544</v>
      </c>
      <c r="F93" s="4">
        <v>15091210</v>
      </c>
      <c r="G93" s="4" t="s">
        <v>1545</v>
      </c>
      <c r="H93" s="4"/>
      <c r="I93" s="4"/>
      <c r="J93" s="6">
        <v>870925</v>
      </c>
      <c r="L93" s="8"/>
      <c r="M93" s="8"/>
    </row>
    <row r="94" spans="2:13" ht="11.25">
      <c r="B94" s="34" t="s">
        <v>99</v>
      </c>
      <c r="C94" s="4" t="s">
        <v>1515</v>
      </c>
      <c r="D94" s="4" t="s">
        <v>100</v>
      </c>
      <c r="E94" s="34" t="s">
        <v>1513</v>
      </c>
      <c r="F94" s="4" t="str">
        <f>"00192010"</f>
        <v>00192010</v>
      </c>
      <c r="G94" s="4" t="s">
        <v>1514</v>
      </c>
      <c r="H94" s="4"/>
      <c r="I94" s="4"/>
      <c r="J94" s="9">
        <v>870929</v>
      </c>
      <c r="L94" s="8"/>
      <c r="M94" s="8"/>
    </row>
    <row r="95" spans="2:13" ht="11.25">
      <c r="B95" s="34" t="s">
        <v>1499</v>
      </c>
      <c r="C95" s="4">
        <v>67459910</v>
      </c>
      <c r="D95" s="4" t="s">
        <v>1500</v>
      </c>
      <c r="E95" s="34" t="s">
        <v>1497</v>
      </c>
      <c r="F95" s="4">
        <v>44922310</v>
      </c>
      <c r="G95" s="4" t="s">
        <v>1498</v>
      </c>
      <c r="H95" s="4"/>
      <c r="I95" s="4"/>
      <c r="J95" s="4">
        <v>871001</v>
      </c>
      <c r="L95" s="8"/>
      <c r="M95" s="8"/>
    </row>
    <row r="96" spans="2:13" ht="11.25">
      <c r="B96" s="34" t="s">
        <v>1518</v>
      </c>
      <c r="C96" s="4">
        <v>14887710</v>
      </c>
      <c r="D96" s="4" t="s">
        <v>1517</v>
      </c>
      <c r="E96" s="34" t="s">
        <v>1516</v>
      </c>
      <c r="F96" s="4">
        <v>14888310</v>
      </c>
      <c r="G96" s="4" t="s">
        <v>1517</v>
      </c>
      <c r="H96" s="4"/>
      <c r="I96" s="4"/>
      <c r="J96" s="6">
        <v>871006</v>
      </c>
      <c r="L96" s="8"/>
      <c r="M96" s="8"/>
    </row>
    <row r="97" spans="2:13" ht="11.25">
      <c r="B97" s="36" t="s">
        <v>1554</v>
      </c>
      <c r="C97" s="4">
        <v>12652010</v>
      </c>
      <c r="D97" s="4" t="s">
        <v>1555</v>
      </c>
      <c r="E97" s="34" t="s">
        <v>1552</v>
      </c>
      <c r="F97" s="4">
        <v>87978110</v>
      </c>
      <c r="G97" s="4" t="s">
        <v>1553</v>
      </c>
      <c r="H97" s="4"/>
      <c r="I97" s="4"/>
      <c r="J97" s="4">
        <v>871014</v>
      </c>
      <c r="L97" s="8"/>
      <c r="M97" s="8"/>
    </row>
    <row r="98" spans="2:13" ht="11.25">
      <c r="B98" s="34" t="s">
        <v>1536</v>
      </c>
      <c r="C98" s="4">
        <v>91288910</v>
      </c>
      <c r="D98" s="4" t="s">
        <v>1537</v>
      </c>
      <c r="E98" s="34" t="s">
        <v>1534</v>
      </c>
      <c r="F98" s="4">
        <v>91289210</v>
      </c>
      <c r="G98" s="4" t="s">
        <v>1535</v>
      </c>
      <c r="H98" s="4"/>
      <c r="I98" s="4"/>
      <c r="J98" s="6">
        <v>880406</v>
      </c>
      <c r="L98" s="8"/>
      <c r="M98" s="8"/>
    </row>
    <row r="99" spans="2:13" ht="11.25">
      <c r="B99" s="34" t="s">
        <v>1582</v>
      </c>
      <c r="C99" s="4">
        <v>21090210</v>
      </c>
      <c r="D99" s="4" t="s">
        <v>1583</v>
      </c>
      <c r="E99" s="34" t="s">
        <v>1580</v>
      </c>
      <c r="F99" s="4">
        <v>21090410</v>
      </c>
      <c r="G99" s="4" t="s">
        <v>1581</v>
      </c>
      <c r="H99" s="4"/>
      <c r="I99" s="4"/>
      <c r="J99" s="4">
        <v>880421</v>
      </c>
      <c r="L99" s="8"/>
      <c r="M99" s="8"/>
    </row>
    <row r="100" spans="2:13" ht="22.5">
      <c r="B100" s="35" t="s">
        <v>1377</v>
      </c>
      <c r="C100" s="10">
        <v>35671410</v>
      </c>
      <c r="D100" s="10" t="s">
        <v>1378</v>
      </c>
      <c r="E100" s="34" t="s">
        <v>1584</v>
      </c>
      <c r="F100" s="4" t="s">
        <v>1585</v>
      </c>
      <c r="G100" s="4" t="s">
        <v>1586</v>
      </c>
      <c r="H100" s="4"/>
      <c r="I100" s="4"/>
      <c r="J100" s="4">
        <v>880505</v>
      </c>
      <c r="L100" s="8"/>
      <c r="M100" s="8"/>
    </row>
    <row r="101" spans="2:13" ht="11.25">
      <c r="B101" s="36" t="s">
        <v>1595</v>
      </c>
      <c r="C101" s="4">
        <v>88249110</v>
      </c>
      <c r="D101" s="4" t="s">
        <v>81</v>
      </c>
      <c r="E101" s="34" t="s">
        <v>1593</v>
      </c>
      <c r="F101" s="4">
        <v>15942210</v>
      </c>
      <c r="G101" s="4" t="s">
        <v>1594</v>
      </c>
      <c r="H101" s="4"/>
      <c r="I101" s="4"/>
      <c r="J101" s="4">
        <v>880707</v>
      </c>
      <c r="L101" s="8"/>
      <c r="M101" s="8"/>
    </row>
    <row r="102" spans="2:13" ht="11.25">
      <c r="B102" s="34" t="s">
        <v>1574</v>
      </c>
      <c r="C102" s="4">
        <v>45779430</v>
      </c>
      <c r="D102" s="4" t="s">
        <v>1575</v>
      </c>
      <c r="E102" s="34" t="s">
        <v>1572</v>
      </c>
      <c r="F102" s="4">
        <v>68265510</v>
      </c>
      <c r="G102" s="4" t="s">
        <v>1573</v>
      </c>
      <c r="H102" s="4"/>
      <c r="I102" s="4"/>
      <c r="J102" s="4">
        <v>880719</v>
      </c>
      <c r="L102" s="8"/>
      <c r="M102" s="8"/>
    </row>
    <row r="103" spans="2:13" ht="11.25">
      <c r="B103" s="34" t="s">
        <v>1529</v>
      </c>
      <c r="C103" s="4" t="s">
        <v>1530</v>
      </c>
      <c r="D103" s="4" t="s">
        <v>1531</v>
      </c>
      <c r="E103" s="34" t="s">
        <v>1591</v>
      </c>
      <c r="F103" s="4" t="str">
        <f>"04390610"</f>
        <v>04390610</v>
      </c>
      <c r="G103" s="5" t="s">
        <v>1592</v>
      </c>
      <c r="H103" s="5"/>
      <c r="I103" s="5"/>
      <c r="J103" s="4">
        <v>880811</v>
      </c>
      <c r="L103" s="8"/>
      <c r="M103" s="8"/>
    </row>
    <row r="104" spans="2:13" ht="11.25">
      <c r="B104" s="34" t="s">
        <v>1598</v>
      </c>
      <c r="C104" s="4" t="s">
        <v>1599</v>
      </c>
      <c r="D104" s="4" t="s">
        <v>1600</v>
      </c>
      <c r="E104" s="34" t="s">
        <v>1596</v>
      </c>
      <c r="F104" s="6">
        <v>49452110</v>
      </c>
      <c r="G104" s="4" t="s">
        <v>1597</v>
      </c>
      <c r="H104" s="4"/>
      <c r="I104" s="4"/>
      <c r="J104" s="6">
        <v>880811</v>
      </c>
      <c r="L104" s="8"/>
      <c r="M104" s="8"/>
    </row>
    <row r="105" spans="2:13" ht="11.25">
      <c r="B105" s="34" t="s">
        <v>1589</v>
      </c>
      <c r="C105" s="6">
        <v>24487410</v>
      </c>
      <c r="D105" s="6" t="s">
        <v>1590</v>
      </c>
      <c r="E105" s="34" t="s">
        <v>1587</v>
      </c>
      <c r="F105" s="4">
        <v>53555510</v>
      </c>
      <c r="G105" s="4" t="s">
        <v>1588</v>
      </c>
      <c r="H105" s="4"/>
      <c r="I105" s="4"/>
      <c r="J105" s="4">
        <v>881012</v>
      </c>
      <c r="L105" s="8"/>
      <c r="M105" s="8"/>
    </row>
    <row r="106" spans="2:13" ht="11.25">
      <c r="B106" s="34" t="s">
        <v>1578</v>
      </c>
      <c r="C106" s="4">
        <v>83237710</v>
      </c>
      <c r="D106" s="4" t="s">
        <v>1579</v>
      </c>
      <c r="E106" s="34" t="s">
        <v>1576</v>
      </c>
      <c r="F106" s="4" t="str">
        <f>"07581610"</f>
        <v>07581610</v>
      </c>
      <c r="G106" s="4" t="s">
        <v>1577</v>
      </c>
      <c r="H106" s="4"/>
      <c r="I106" s="4"/>
      <c r="J106" s="4">
        <v>881104</v>
      </c>
      <c r="L106" s="8"/>
      <c r="M106" s="8"/>
    </row>
    <row r="107" spans="2:13" ht="11.25">
      <c r="B107" s="34" t="s">
        <v>1569</v>
      </c>
      <c r="C107" s="4" t="s">
        <v>1570</v>
      </c>
      <c r="D107" s="4" t="s">
        <v>1571</v>
      </c>
      <c r="E107" s="34" t="s">
        <v>1567</v>
      </c>
      <c r="F107" s="4" t="str">
        <f>"09954120"</f>
        <v>09954120</v>
      </c>
      <c r="G107" s="4" t="s">
        <v>1568</v>
      </c>
      <c r="H107" s="4"/>
      <c r="I107" s="4"/>
      <c r="J107" s="6">
        <v>881220</v>
      </c>
      <c r="L107" s="8"/>
      <c r="M107" s="8"/>
    </row>
    <row r="108" spans="2:13" ht="11.25">
      <c r="B108" s="34" t="s">
        <v>99</v>
      </c>
      <c r="C108" s="4" t="s">
        <v>1515</v>
      </c>
      <c r="D108" s="4" t="s">
        <v>100</v>
      </c>
      <c r="E108" s="34" t="s">
        <v>1610</v>
      </c>
      <c r="F108" s="4">
        <v>55207810</v>
      </c>
      <c r="G108" s="4" t="s">
        <v>1611</v>
      </c>
      <c r="H108" s="4"/>
      <c r="I108" s="4"/>
      <c r="J108" s="4">
        <v>890119</v>
      </c>
      <c r="L108" s="8"/>
      <c r="M108" s="8"/>
    </row>
    <row r="109" spans="2:13" ht="11.25">
      <c r="B109" s="34" t="s">
        <v>1630</v>
      </c>
      <c r="C109" s="4">
        <v>70334720</v>
      </c>
      <c r="D109" s="4" t="s">
        <v>1631</v>
      </c>
      <c r="E109" s="34" t="s">
        <v>1628</v>
      </c>
      <c r="F109" s="4" t="str">
        <f>"08328810"</f>
        <v>08328810</v>
      </c>
      <c r="G109" s="4" t="s">
        <v>1629</v>
      </c>
      <c r="H109" s="4"/>
      <c r="I109" s="4"/>
      <c r="J109" s="4">
        <v>890329</v>
      </c>
      <c r="L109" s="8"/>
      <c r="M109" s="8"/>
    </row>
    <row r="110" spans="2:13" ht="11.25">
      <c r="B110" s="34" t="s">
        <v>119</v>
      </c>
      <c r="C110" s="4">
        <v>12201410</v>
      </c>
      <c r="D110" s="4" t="s">
        <v>120</v>
      </c>
      <c r="E110" s="34" t="s">
        <v>1616</v>
      </c>
      <c r="F110" s="10">
        <v>72923710</v>
      </c>
      <c r="G110" s="4" t="s">
        <v>1617</v>
      </c>
      <c r="H110" s="4"/>
      <c r="I110" s="4"/>
      <c r="J110" s="4">
        <v>890602</v>
      </c>
      <c r="L110" s="8"/>
      <c r="M110" s="8"/>
    </row>
    <row r="111" spans="2:13" ht="11.25">
      <c r="B111" s="34" t="s">
        <v>1640</v>
      </c>
      <c r="C111" s="4">
        <v>89608510</v>
      </c>
      <c r="D111" s="4" t="s">
        <v>1641</v>
      </c>
      <c r="E111" s="34" t="s">
        <v>1638</v>
      </c>
      <c r="F111" s="4">
        <v>87285710</v>
      </c>
      <c r="G111" s="4" t="s">
        <v>1639</v>
      </c>
      <c r="H111" s="4"/>
      <c r="I111" s="4"/>
      <c r="J111" s="4">
        <v>890608</v>
      </c>
      <c r="L111" s="8"/>
      <c r="M111" s="8"/>
    </row>
    <row r="112" spans="2:13" ht="11.25">
      <c r="B112" s="34" t="s">
        <v>1622</v>
      </c>
      <c r="C112" s="4">
        <v>34068910</v>
      </c>
      <c r="D112" s="4" t="s">
        <v>1623</v>
      </c>
      <c r="E112" s="34" t="s">
        <v>1620</v>
      </c>
      <c r="F112" s="4">
        <v>84892010</v>
      </c>
      <c r="G112" s="4" t="s">
        <v>1621</v>
      </c>
      <c r="H112" s="4"/>
      <c r="I112" s="4"/>
      <c r="J112" s="4">
        <v>890629</v>
      </c>
      <c r="L112" s="8"/>
      <c r="M112" s="8"/>
    </row>
    <row r="113" spans="2:13" ht="11.25">
      <c r="B113" s="34" t="s">
        <v>1634</v>
      </c>
      <c r="C113" s="4">
        <v>90991410</v>
      </c>
      <c r="D113" s="4" t="s">
        <v>1635</v>
      </c>
      <c r="E113" s="34" t="s">
        <v>1632</v>
      </c>
      <c r="F113" s="4">
        <v>37504810</v>
      </c>
      <c r="G113" s="4" t="s">
        <v>1633</v>
      </c>
      <c r="H113" s="4"/>
      <c r="I113" s="4"/>
      <c r="J113" s="10">
        <v>890720</v>
      </c>
      <c r="L113" s="8"/>
      <c r="M113" s="8"/>
    </row>
    <row r="114" spans="2:13" ht="11.25">
      <c r="B114" s="34" t="s">
        <v>158</v>
      </c>
      <c r="C114" s="4">
        <v>41135230</v>
      </c>
      <c r="D114" s="4" t="s">
        <v>159</v>
      </c>
      <c r="E114" s="34" t="s">
        <v>1618</v>
      </c>
      <c r="F114" s="4">
        <v>83185810</v>
      </c>
      <c r="G114" s="4" t="s">
        <v>1619</v>
      </c>
      <c r="H114" s="4"/>
      <c r="I114" s="4"/>
      <c r="J114" s="4">
        <v>890728</v>
      </c>
      <c r="L114" s="8"/>
      <c r="M114" s="8"/>
    </row>
    <row r="115" spans="2:13" ht="11.25">
      <c r="B115" s="34" t="s">
        <v>1614</v>
      </c>
      <c r="C115" s="4">
        <v>67634610</v>
      </c>
      <c r="D115" s="4" t="s">
        <v>1615</v>
      </c>
      <c r="E115" s="34" t="s">
        <v>1612</v>
      </c>
      <c r="F115" s="4">
        <v>67646310</v>
      </c>
      <c r="G115" s="4" t="s">
        <v>1613</v>
      </c>
      <c r="H115" s="4"/>
      <c r="I115" s="4"/>
      <c r="J115" s="4">
        <v>890802</v>
      </c>
      <c r="L115" s="8"/>
      <c r="M115" s="8"/>
    </row>
    <row r="116" spans="2:13" ht="11.25">
      <c r="B116" s="35" t="s">
        <v>1265</v>
      </c>
      <c r="C116" s="4">
        <v>38388310</v>
      </c>
      <c r="D116" s="4" t="s">
        <v>1266</v>
      </c>
      <c r="E116" s="34" t="s">
        <v>1636</v>
      </c>
      <c r="F116" s="4">
        <v>38390610</v>
      </c>
      <c r="G116" s="4" t="s">
        <v>1637</v>
      </c>
      <c r="H116" s="4"/>
      <c r="I116" s="4"/>
      <c r="J116" s="4">
        <v>890818</v>
      </c>
      <c r="L116" s="8"/>
      <c r="M116" s="8"/>
    </row>
    <row r="117" spans="2:13" ht="11.25">
      <c r="B117" s="34" t="s">
        <v>1607</v>
      </c>
      <c r="C117" s="4">
        <v>29356110</v>
      </c>
      <c r="D117" s="4" t="s">
        <v>31</v>
      </c>
      <c r="E117" s="34" t="s">
        <v>1605</v>
      </c>
      <c r="F117" s="4">
        <v>29356210</v>
      </c>
      <c r="G117" s="4" t="s">
        <v>1606</v>
      </c>
      <c r="H117" s="4"/>
      <c r="I117" s="4"/>
      <c r="J117" s="4">
        <v>891004</v>
      </c>
      <c r="L117" s="8"/>
      <c r="M117" s="8"/>
    </row>
    <row r="118" spans="2:13" ht="11.25">
      <c r="B118" s="34" t="s">
        <v>1603</v>
      </c>
      <c r="C118" s="4">
        <v>65541910</v>
      </c>
      <c r="D118" s="4" t="s">
        <v>1604</v>
      </c>
      <c r="E118" s="34" t="s">
        <v>1601</v>
      </c>
      <c r="F118" s="4" t="str">
        <f>"04123410"</f>
        <v>04123410</v>
      </c>
      <c r="G118" s="4" t="s">
        <v>1602</v>
      </c>
      <c r="H118" s="4"/>
      <c r="I118" s="4"/>
      <c r="J118" s="4">
        <v>891207</v>
      </c>
      <c r="L118" s="8"/>
      <c r="M118" s="8"/>
    </row>
    <row r="119" spans="2:13" ht="11.25">
      <c r="B119" s="34" t="s">
        <v>44</v>
      </c>
      <c r="C119" s="4">
        <v>42220310</v>
      </c>
      <c r="D119" s="4" t="s">
        <v>45</v>
      </c>
      <c r="E119" s="34" t="s">
        <v>1608</v>
      </c>
      <c r="F119" s="6">
        <v>43726410</v>
      </c>
      <c r="G119" s="4" t="s">
        <v>1609</v>
      </c>
      <c r="H119" s="4"/>
      <c r="I119" s="4"/>
      <c r="J119" s="6">
        <v>891214</v>
      </c>
      <c r="L119" s="8"/>
      <c r="M119" s="8"/>
    </row>
    <row r="120" spans="2:13" ht="11.25">
      <c r="B120" s="34" t="s">
        <v>1626</v>
      </c>
      <c r="C120" s="4">
        <v>71833750</v>
      </c>
      <c r="D120" s="4" t="s">
        <v>1627</v>
      </c>
      <c r="E120" s="34" t="s">
        <v>1624</v>
      </c>
      <c r="F120" s="4">
        <v>73173310</v>
      </c>
      <c r="G120" s="4" t="s">
        <v>1625</v>
      </c>
      <c r="H120" s="4"/>
      <c r="I120" s="4"/>
      <c r="J120" s="4">
        <v>891214</v>
      </c>
      <c r="L120" s="8"/>
      <c r="M120" s="8"/>
    </row>
    <row r="121" spans="2:11" ht="11.25">
      <c r="B121" s="37" t="s">
        <v>38</v>
      </c>
      <c r="C121" s="23" t="s">
        <v>851</v>
      </c>
      <c r="D121" s="9" t="s">
        <v>39</v>
      </c>
      <c r="E121" s="34" t="s">
        <v>36</v>
      </c>
      <c r="F121" s="24" t="s">
        <v>781</v>
      </c>
      <c r="G121" s="4" t="s">
        <v>37</v>
      </c>
      <c r="H121" s="10">
        <v>900131</v>
      </c>
      <c r="I121" s="23">
        <v>900103</v>
      </c>
      <c r="J121" s="10">
        <v>900131</v>
      </c>
      <c r="K121" s="5">
        <v>2</v>
      </c>
    </row>
    <row r="122" spans="2:11" ht="11.25">
      <c r="B122" s="35" t="s">
        <v>232</v>
      </c>
      <c r="C122" s="24" t="s">
        <v>836</v>
      </c>
      <c r="D122" s="10" t="s">
        <v>233</v>
      </c>
      <c r="E122" s="34" t="s">
        <v>230</v>
      </c>
      <c r="F122" s="24" t="s">
        <v>762</v>
      </c>
      <c r="G122" s="4" t="s">
        <v>231</v>
      </c>
      <c r="H122" s="14">
        <v>891218</v>
      </c>
      <c r="I122" s="23">
        <v>891116</v>
      </c>
      <c r="J122" s="10">
        <v>900208</v>
      </c>
      <c r="K122" s="5">
        <v>2</v>
      </c>
    </row>
    <row r="123" spans="2:11" ht="11.25">
      <c r="B123" s="37" t="s">
        <v>219</v>
      </c>
      <c r="C123" s="23" t="s">
        <v>875</v>
      </c>
      <c r="D123" s="9" t="s">
        <v>220</v>
      </c>
      <c r="E123" s="34" t="s">
        <v>217</v>
      </c>
      <c r="F123" s="24" t="s">
        <v>806</v>
      </c>
      <c r="G123" s="4" t="s">
        <v>218</v>
      </c>
      <c r="H123" s="14">
        <v>900111</v>
      </c>
      <c r="I123" s="23">
        <v>900111</v>
      </c>
      <c r="J123" s="10">
        <v>900309</v>
      </c>
      <c r="K123" s="5">
        <v>2</v>
      </c>
    </row>
    <row r="124" spans="2:11" ht="11.25">
      <c r="B124" s="35" t="s">
        <v>262</v>
      </c>
      <c r="C124" s="24" t="s">
        <v>871</v>
      </c>
      <c r="D124" s="10" t="s">
        <v>263</v>
      </c>
      <c r="E124" s="34" t="s">
        <v>260</v>
      </c>
      <c r="F124" s="24" t="s">
        <v>803</v>
      </c>
      <c r="G124" s="4" t="s">
        <v>261</v>
      </c>
      <c r="H124" s="10">
        <v>900412</v>
      </c>
      <c r="I124" s="23">
        <v>900410</v>
      </c>
      <c r="J124" s="10">
        <v>900412</v>
      </c>
      <c r="K124" s="5">
        <v>2</v>
      </c>
    </row>
    <row r="125" spans="2:11" ht="11.25">
      <c r="B125" s="34" t="s">
        <v>111</v>
      </c>
      <c r="C125" s="23" t="s">
        <v>843</v>
      </c>
      <c r="D125" s="4" t="s">
        <v>112</v>
      </c>
      <c r="E125" s="34" t="s">
        <v>201</v>
      </c>
      <c r="F125" s="24" t="s">
        <v>772</v>
      </c>
      <c r="G125" s="4" t="s">
        <v>202</v>
      </c>
      <c r="H125" s="14">
        <v>900319</v>
      </c>
      <c r="I125" s="23">
        <v>900319</v>
      </c>
      <c r="J125" s="10">
        <v>900425</v>
      </c>
      <c r="K125" s="5">
        <v>2</v>
      </c>
    </row>
    <row r="126" spans="2:11" ht="11.25">
      <c r="B126" s="34" t="s">
        <v>133</v>
      </c>
      <c r="C126" s="17" t="s">
        <v>849</v>
      </c>
      <c r="D126" s="4" t="s">
        <v>134</v>
      </c>
      <c r="E126" s="34" t="s">
        <v>139</v>
      </c>
      <c r="F126" s="25" t="s">
        <v>784</v>
      </c>
      <c r="G126" s="4" t="s">
        <v>140</v>
      </c>
      <c r="H126" s="14">
        <v>900504</v>
      </c>
      <c r="I126" s="23">
        <v>900501</v>
      </c>
      <c r="J126" s="6">
        <v>900503</v>
      </c>
      <c r="K126" s="5">
        <v>2</v>
      </c>
    </row>
    <row r="127" spans="2:11" ht="11.25">
      <c r="B127" s="35" t="s">
        <v>238</v>
      </c>
      <c r="C127" s="24" t="s">
        <v>839</v>
      </c>
      <c r="D127" s="10" t="s">
        <v>239</v>
      </c>
      <c r="E127" s="34" t="s">
        <v>236</v>
      </c>
      <c r="F127" s="17" t="s">
        <v>767</v>
      </c>
      <c r="G127" s="4" t="s">
        <v>237</v>
      </c>
      <c r="H127" s="14">
        <v>900726</v>
      </c>
      <c r="I127" s="23">
        <v>900727</v>
      </c>
      <c r="J127" s="5">
        <v>910318</v>
      </c>
      <c r="K127" s="5">
        <v>2</v>
      </c>
    </row>
    <row r="128" spans="2:11" ht="11.25">
      <c r="B128" s="34" t="s">
        <v>115</v>
      </c>
      <c r="C128" s="17" t="s">
        <v>840</v>
      </c>
      <c r="D128" s="4" t="s">
        <v>116</v>
      </c>
      <c r="E128" s="41" t="s">
        <v>113</v>
      </c>
      <c r="F128" s="17" t="s">
        <v>768</v>
      </c>
      <c r="G128" s="4" t="s">
        <v>114</v>
      </c>
      <c r="H128" s="14">
        <v>900523</v>
      </c>
      <c r="I128" s="23">
        <v>900522</v>
      </c>
      <c r="J128" s="6">
        <v>910325</v>
      </c>
      <c r="K128" s="5">
        <v>2</v>
      </c>
    </row>
    <row r="129" spans="2:11" ht="11.25">
      <c r="B129" s="34" t="s">
        <v>48</v>
      </c>
      <c r="C129" s="17" t="s">
        <v>855</v>
      </c>
      <c r="D129" s="4" t="s">
        <v>49</v>
      </c>
      <c r="E129" s="34" t="s">
        <v>46</v>
      </c>
      <c r="F129" s="25" t="s">
        <v>785</v>
      </c>
      <c r="G129" s="4" t="s">
        <v>47</v>
      </c>
      <c r="H129" s="14">
        <v>900807</v>
      </c>
      <c r="I129" s="23">
        <v>900801</v>
      </c>
      <c r="J129" s="6">
        <v>910402</v>
      </c>
      <c r="K129" s="5">
        <v>2</v>
      </c>
    </row>
    <row r="130" spans="2:11" ht="11.25">
      <c r="B130" s="34" t="s">
        <v>728</v>
      </c>
      <c r="C130" s="17" t="s">
        <v>879</v>
      </c>
      <c r="D130" s="10" t="s">
        <v>729</v>
      </c>
      <c r="E130" s="34" t="s">
        <v>269</v>
      </c>
      <c r="F130" s="25" t="s">
        <v>810</v>
      </c>
      <c r="G130" s="4" t="s">
        <v>270</v>
      </c>
      <c r="H130" s="6">
        <v>910415</v>
      </c>
      <c r="I130" s="23">
        <v>910415</v>
      </c>
      <c r="J130" s="6">
        <v>910415</v>
      </c>
      <c r="K130" s="5">
        <v>2</v>
      </c>
    </row>
    <row r="131" spans="2:11" ht="11.25">
      <c r="B131" s="34" t="s">
        <v>115</v>
      </c>
      <c r="C131" s="17" t="s">
        <v>840</v>
      </c>
      <c r="D131" s="4" t="s">
        <v>116</v>
      </c>
      <c r="E131" s="41" t="s">
        <v>172</v>
      </c>
      <c r="F131" s="17" t="s">
        <v>813</v>
      </c>
      <c r="G131" s="4" t="s">
        <v>114</v>
      </c>
      <c r="H131" s="14"/>
      <c r="I131" s="23" t="s">
        <v>1199</v>
      </c>
      <c r="J131" s="6">
        <v>910515</v>
      </c>
      <c r="K131" s="5">
        <v>2</v>
      </c>
    </row>
    <row r="132" spans="2:11" ht="11.25">
      <c r="B132" s="34" t="s">
        <v>109</v>
      </c>
      <c r="C132" s="17" t="s">
        <v>824</v>
      </c>
      <c r="D132" s="4" t="s">
        <v>110</v>
      </c>
      <c r="E132" s="34" t="s">
        <v>234</v>
      </c>
      <c r="F132" s="17" t="s">
        <v>763</v>
      </c>
      <c r="G132" s="4" t="s">
        <v>235</v>
      </c>
      <c r="H132" s="14">
        <v>910510</v>
      </c>
      <c r="I132" s="23">
        <v>910510</v>
      </c>
      <c r="J132" s="4">
        <v>910626</v>
      </c>
      <c r="K132" s="5">
        <v>2</v>
      </c>
    </row>
    <row r="133" spans="2:11" ht="11.25">
      <c r="B133" s="34" t="s">
        <v>195</v>
      </c>
      <c r="C133" s="17" t="s">
        <v>838</v>
      </c>
      <c r="D133" s="4" t="s">
        <v>196</v>
      </c>
      <c r="E133" s="34" t="s">
        <v>193</v>
      </c>
      <c r="F133" s="17" t="s">
        <v>765</v>
      </c>
      <c r="G133" s="4" t="s">
        <v>194</v>
      </c>
      <c r="H133" s="14">
        <v>910520</v>
      </c>
      <c r="I133" s="23">
        <v>910517</v>
      </c>
      <c r="J133" s="6">
        <v>910701</v>
      </c>
      <c r="K133" s="5">
        <v>2</v>
      </c>
    </row>
    <row r="134" spans="2:11" ht="11.25">
      <c r="B134" s="34" t="s">
        <v>56</v>
      </c>
      <c r="C134" s="17" t="s">
        <v>858</v>
      </c>
      <c r="D134" s="4" t="s">
        <v>57</v>
      </c>
      <c r="E134" s="34" t="s">
        <v>54</v>
      </c>
      <c r="F134" s="17" t="s">
        <v>789</v>
      </c>
      <c r="G134" s="4" t="s">
        <v>55</v>
      </c>
      <c r="H134" s="14">
        <v>901112</v>
      </c>
      <c r="I134" s="23">
        <v>901126</v>
      </c>
      <c r="J134" s="4">
        <v>910711</v>
      </c>
      <c r="K134" s="5">
        <v>2</v>
      </c>
    </row>
    <row r="135" spans="2:11" ht="11.25">
      <c r="B135" s="35" t="s">
        <v>246</v>
      </c>
      <c r="C135" s="24" t="s">
        <v>832</v>
      </c>
      <c r="D135" s="10" t="s">
        <v>247</v>
      </c>
      <c r="E135" s="34" t="s">
        <v>244</v>
      </c>
      <c r="F135" s="17" t="s">
        <v>776</v>
      </c>
      <c r="G135" s="4" t="s">
        <v>245</v>
      </c>
      <c r="H135" s="14">
        <v>910712</v>
      </c>
      <c r="I135" s="23">
        <v>910715</v>
      </c>
      <c r="J135" s="6">
        <v>910830</v>
      </c>
      <c r="K135" s="5">
        <v>2</v>
      </c>
    </row>
    <row r="136" spans="2:11" ht="11.25">
      <c r="B136" s="34" t="s">
        <v>249</v>
      </c>
      <c r="C136" s="24" t="s">
        <v>848</v>
      </c>
      <c r="D136" s="10" t="s">
        <v>250</v>
      </c>
      <c r="E136" s="34" t="s">
        <v>248</v>
      </c>
      <c r="F136" s="17" t="s">
        <v>778</v>
      </c>
      <c r="G136" s="4" t="s">
        <v>251</v>
      </c>
      <c r="H136" s="14">
        <v>910529</v>
      </c>
      <c r="I136" s="23">
        <v>910529</v>
      </c>
      <c r="J136" s="4">
        <v>910926</v>
      </c>
      <c r="K136" s="5">
        <v>2</v>
      </c>
    </row>
    <row r="137" spans="2:11" ht="11.25">
      <c r="B137" s="35" t="s">
        <v>156</v>
      </c>
      <c r="C137" s="24" t="s">
        <v>876</v>
      </c>
      <c r="D137" s="10" t="s">
        <v>157</v>
      </c>
      <c r="E137" s="34" t="s">
        <v>154</v>
      </c>
      <c r="F137" s="17" t="s">
        <v>807</v>
      </c>
      <c r="G137" s="4" t="s">
        <v>155</v>
      </c>
      <c r="H137" s="14">
        <v>910816</v>
      </c>
      <c r="I137" s="23">
        <v>910628</v>
      </c>
      <c r="J137" s="6">
        <v>911008</v>
      </c>
      <c r="K137" s="5">
        <v>2</v>
      </c>
    </row>
    <row r="138" spans="2:11" ht="11.25">
      <c r="B138" s="34" t="s">
        <v>223</v>
      </c>
      <c r="C138" s="17" t="s">
        <v>833</v>
      </c>
      <c r="D138" s="4" t="s">
        <v>224</v>
      </c>
      <c r="E138" s="34" t="s">
        <v>221</v>
      </c>
      <c r="F138" s="17" t="s">
        <v>760</v>
      </c>
      <c r="G138" s="4" t="s">
        <v>222</v>
      </c>
      <c r="H138" s="14">
        <v>910826</v>
      </c>
      <c r="I138" s="23">
        <v>910826</v>
      </c>
      <c r="J138" s="4">
        <v>911011</v>
      </c>
      <c r="K138" s="5">
        <v>2</v>
      </c>
    </row>
    <row r="139" spans="2:11" ht="11.25">
      <c r="B139" s="36" t="s">
        <v>88</v>
      </c>
      <c r="C139" s="17" t="s">
        <v>873</v>
      </c>
      <c r="D139" s="4" t="s">
        <v>89</v>
      </c>
      <c r="E139" s="34" t="s">
        <v>86</v>
      </c>
      <c r="F139" s="17" t="s">
        <v>804</v>
      </c>
      <c r="G139" s="4" t="s">
        <v>87</v>
      </c>
      <c r="H139" s="6">
        <v>911010</v>
      </c>
      <c r="I139" s="23">
        <v>910829</v>
      </c>
      <c r="J139" s="6">
        <v>911014</v>
      </c>
      <c r="K139" s="5">
        <v>2</v>
      </c>
    </row>
    <row r="140" spans="2:11" ht="11.25">
      <c r="B140" s="35" t="s">
        <v>52</v>
      </c>
      <c r="C140" s="24" t="s">
        <v>856</v>
      </c>
      <c r="D140" s="10" t="s">
        <v>53</v>
      </c>
      <c r="E140" s="34" t="s">
        <v>50</v>
      </c>
      <c r="F140" s="24" t="s">
        <v>787</v>
      </c>
      <c r="G140" s="4" t="s">
        <v>51</v>
      </c>
      <c r="H140" s="14">
        <v>910909</v>
      </c>
      <c r="I140" s="23">
        <v>910911</v>
      </c>
      <c r="J140" s="6">
        <v>911206</v>
      </c>
      <c r="K140" s="5">
        <v>2</v>
      </c>
    </row>
    <row r="141" spans="2:11" ht="11.25">
      <c r="B141" s="34" t="s">
        <v>129</v>
      </c>
      <c r="C141" s="17" t="s">
        <v>846</v>
      </c>
      <c r="D141" s="4" t="s">
        <v>130</v>
      </c>
      <c r="E141" s="34" t="s">
        <v>127</v>
      </c>
      <c r="F141" s="25" t="s">
        <v>775</v>
      </c>
      <c r="G141" s="4" t="s">
        <v>128</v>
      </c>
      <c r="H141" s="14">
        <v>911023</v>
      </c>
      <c r="I141" s="23">
        <v>910826</v>
      </c>
      <c r="J141" s="6">
        <v>911220</v>
      </c>
      <c r="K141" s="5">
        <v>2</v>
      </c>
    </row>
    <row r="142" spans="2:11" ht="11.25">
      <c r="B142" s="34" t="s">
        <v>180</v>
      </c>
      <c r="C142" s="17" t="s">
        <v>881</v>
      </c>
      <c r="D142" s="4" t="s">
        <v>181</v>
      </c>
      <c r="E142" s="34" t="s">
        <v>1065</v>
      </c>
      <c r="F142" s="17" t="s">
        <v>886</v>
      </c>
      <c r="G142" s="4" t="s">
        <v>179</v>
      </c>
      <c r="H142" s="14">
        <v>911127</v>
      </c>
      <c r="I142" s="23">
        <v>911127</v>
      </c>
      <c r="J142" s="4">
        <v>920122</v>
      </c>
      <c r="K142" s="5">
        <v>2</v>
      </c>
    </row>
    <row r="143" spans="2:11" ht="11.25">
      <c r="B143" s="34" t="s">
        <v>111</v>
      </c>
      <c r="C143" s="23" t="s">
        <v>843</v>
      </c>
      <c r="D143" s="4" t="s">
        <v>112</v>
      </c>
      <c r="E143" s="34" t="s">
        <v>203</v>
      </c>
      <c r="F143" s="17" t="s">
        <v>793</v>
      </c>
      <c r="G143" s="4" t="s">
        <v>204</v>
      </c>
      <c r="H143" s="14">
        <v>911127</v>
      </c>
      <c r="I143" s="23">
        <v>911127</v>
      </c>
      <c r="J143" s="4">
        <v>920131</v>
      </c>
      <c r="K143" s="5">
        <v>2</v>
      </c>
    </row>
    <row r="144" spans="2:11" ht="11.25">
      <c r="B144" s="34" t="s">
        <v>76</v>
      </c>
      <c r="C144" s="17" t="s">
        <v>866</v>
      </c>
      <c r="D144" s="4" t="s">
        <v>77</v>
      </c>
      <c r="E144" s="34" t="s">
        <v>74</v>
      </c>
      <c r="F144" s="17" t="s">
        <v>797</v>
      </c>
      <c r="G144" s="4" t="s">
        <v>75</v>
      </c>
      <c r="H144" s="14">
        <v>911114</v>
      </c>
      <c r="I144" s="23">
        <v>911113</v>
      </c>
      <c r="J144" s="9">
        <v>920228</v>
      </c>
      <c r="K144" s="5">
        <v>2</v>
      </c>
    </row>
    <row r="145" spans="2:11" ht="11.25">
      <c r="B145" s="34" t="s">
        <v>119</v>
      </c>
      <c r="C145" s="17" t="s">
        <v>841</v>
      </c>
      <c r="D145" s="4" t="s">
        <v>120</v>
      </c>
      <c r="E145" s="34" t="s">
        <v>117</v>
      </c>
      <c r="F145" s="17" t="s">
        <v>941</v>
      </c>
      <c r="G145" s="4" t="s">
        <v>118</v>
      </c>
      <c r="H145" s="14">
        <v>920129</v>
      </c>
      <c r="I145" s="23">
        <v>920312</v>
      </c>
      <c r="J145" s="4">
        <v>920313</v>
      </c>
      <c r="K145" s="5">
        <v>2</v>
      </c>
    </row>
    <row r="146" spans="2:11" ht="11.25">
      <c r="B146" s="34" t="s">
        <v>125</v>
      </c>
      <c r="C146" s="24" t="s">
        <v>844</v>
      </c>
      <c r="D146" s="10" t="s">
        <v>126</v>
      </c>
      <c r="E146" s="34" t="s">
        <v>123</v>
      </c>
      <c r="F146" s="17" t="s">
        <v>774</v>
      </c>
      <c r="G146" s="4" t="s">
        <v>124</v>
      </c>
      <c r="H146" s="14">
        <v>920214</v>
      </c>
      <c r="I146" s="23">
        <v>920203</v>
      </c>
      <c r="J146" s="4">
        <v>920409</v>
      </c>
      <c r="K146" s="5">
        <v>2</v>
      </c>
    </row>
    <row r="147" spans="2:11" ht="11.25">
      <c r="B147" s="34" t="s">
        <v>97</v>
      </c>
      <c r="C147" s="17" t="s">
        <v>884</v>
      </c>
      <c r="D147" s="4" t="s">
        <v>98</v>
      </c>
      <c r="E147" s="34" t="s">
        <v>95</v>
      </c>
      <c r="F147" s="17" t="s">
        <v>819</v>
      </c>
      <c r="G147" s="4" t="s">
        <v>96</v>
      </c>
      <c r="H147" s="14">
        <v>920225</v>
      </c>
      <c r="I147" s="23">
        <v>920225</v>
      </c>
      <c r="J147" s="4">
        <v>920423</v>
      </c>
      <c r="K147" s="5">
        <v>2</v>
      </c>
    </row>
    <row r="148" spans="2:11" ht="11.25">
      <c r="B148" s="34" t="s">
        <v>246</v>
      </c>
      <c r="C148" s="24" t="s">
        <v>832</v>
      </c>
      <c r="D148" s="10" t="s">
        <v>247</v>
      </c>
      <c r="E148" s="34" t="s">
        <v>739</v>
      </c>
      <c r="F148" s="24" t="s">
        <v>759</v>
      </c>
      <c r="G148" s="4" t="s">
        <v>740</v>
      </c>
      <c r="H148" s="14"/>
      <c r="I148" s="23">
        <v>920116</v>
      </c>
      <c r="J148" s="4">
        <v>920428</v>
      </c>
      <c r="K148" s="5">
        <v>5</v>
      </c>
    </row>
    <row r="149" spans="2:11" ht="11.25">
      <c r="B149" s="34" t="s">
        <v>143</v>
      </c>
      <c r="C149" s="17" t="s">
        <v>857</v>
      </c>
      <c r="D149" s="4" t="s">
        <v>144</v>
      </c>
      <c r="E149" s="34" t="s">
        <v>141</v>
      </c>
      <c r="F149" s="17" t="s">
        <v>788</v>
      </c>
      <c r="G149" s="4" t="s">
        <v>142</v>
      </c>
      <c r="H149" s="14">
        <v>920402</v>
      </c>
      <c r="I149" s="23">
        <v>920402</v>
      </c>
      <c r="J149" s="4">
        <v>920520</v>
      </c>
      <c r="K149" s="5">
        <v>2</v>
      </c>
    </row>
    <row r="150" spans="2:11" ht="11.25">
      <c r="B150" s="34" t="s">
        <v>173</v>
      </c>
      <c r="C150" s="17" t="s">
        <v>863</v>
      </c>
      <c r="D150" s="4" t="s">
        <v>174</v>
      </c>
      <c r="E150" s="34" t="s">
        <v>177</v>
      </c>
      <c r="F150" s="17" t="s">
        <v>815</v>
      </c>
      <c r="G150" s="4" t="s">
        <v>178</v>
      </c>
      <c r="H150" s="14">
        <v>910531</v>
      </c>
      <c r="I150" s="23">
        <v>910508</v>
      </c>
      <c r="J150" s="4">
        <v>920615</v>
      </c>
      <c r="K150" s="5">
        <v>2</v>
      </c>
    </row>
    <row r="151" spans="2:11" ht="11.25">
      <c r="B151" s="34" t="s">
        <v>215</v>
      </c>
      <c r="C151" s="17" t="s">
        <v>874</v>
      </c>
      <c r="D151" s="4" t="s">
        <v>216</v>
      </c>
      <c r="E151" s="34" t="s">
        <v>213</v>
      </c>
      <c r="F151" s="17" t="s">
        <v>805</v>
      </c>
      <c r="G151" s="4" t="s">
        <v>214</v>
      </c>
      <c r="H151" s="14">
        <v>920417</v>
      </c>
      <c r="I151" s="23">
        <v>920421</v>
      </c>
      <c r="J151" s="4">
        <v>920617</v>
      </c>
      <c r="K151" s="5">
        <v>2</v>
      </c>
    </row>
    <row r="152" spans="2:11" ht="11.25">
      <c r="B152" s="38" t="s">
        <v>454</v>
      </c>
      <c r="C152" s="17" t="s">
        <v>830</v>
      </c>
      <c r="D152" s="4" t="s">
        <v>31</v>
      </c>
      <c r="E152" s="34" t="s">
        <v>121</v>
      </c>
      <c r="F152" s="17" t="s">
        <v>771</v>
      </c>
      <c r="G152" s="4" t="s">
        <v>122</v>
      </c>
      <c r="H152" s="14">
        <v>920604</v>
      </c>
      <c r="I152" s="23">
        <v>920601</v>
      </c>
      <c r="J152" s="4">
        <v>920730</v>
      </c>
      <c r="K152" s="5">
        <v>2</v>
      </c>
    </row>
    <row r="153" spans="2:11" ht="11.25">
      <c r="B153" s="34" t="s">
        <v>207</v>
      </c>
      <c r="C153" s="17" t="s">
        <v>868</v>
      </c>
      <c r="D153" s="4" t="s">
        <v>208</v>
      </c>
      <c r="E153" s="34" t="s">
        <v>205</v>
      </c>
      <c r="F153" s="17" t="s">
        <v>799</v>
      </c>
      <c r="G153" s="4" t="s">
        <v>206</v>
      </c>
      <c r="H153" s="14">
        <v>920619</v>
      </c>
      <c r="I153" s="23">
        <v>920619</v>
      </c>
      <c r="J153" s="4">
        <v>920820</v>
      </c>
      <c r="K153" s="5">
        <v>2</v>
      </c>
    </row>
    <row r="154" spans="2:11" ht="11.25">
      <c r="B154" s="34" t="s">
        <v>23</v>
      </c>
      <c r="C154" s="17" t="s">
        <v>835</v>
      </c>
      <c r="D154" s="4" t="s">
        <v>24</v>
      </c>
      <c r="E154" s="34" t="s">
        <v>21</v>
      </c>
      <c r="F154" s="17" t="s">
        <v>761</v>
      </c>
      <c r="G154" s="4" t="s">
        <v>22</v>
      </c>
      <c r="H154" s="14">
        <v>920824</v>
      </c>
      <c r="I154" s="23">
        <v>920824</v>
      </c>
      <c r="J154" s="4">
        <v>921030</v>
      </c>
      <c r="K154" s="5">
        <v>2</v>
      </c>
    </row>
    <row r="155" spans="2:11" ht="11.25">
      <c r="B155" s="34" t="s">
        <v>211</v>
      </c>
      <c r="C155" s="17" t="s">
        <v>845</v>
      </c>
      <c r="D155" s="4" t="s">
        <v>212</v>
      </c>
      <c r="E155" s="34" t="s">
        <v>209</v>
      </c>
      <c r="F155" s="17" t="s">
        <v>773</v>
      </c>
      <c r="G155" s="4" t="s">
        <v>210</v>
      </c>
      <c r="H155" s="14">
        <v>921009</v>
      </c>
      <c r="I155" s="23">
        <v>921011</v>
      </c>
      <c r="J155" s="4">
        <v>921208</v>
      </c>
      <c r="K155" s="5">
        <v>5</v>
      </c>
    </row>
    <row r="156" spans="2:11" ht="11.25">
      <c r="B156" s="34" t="s">
        <v>84</v>
      </c>
      <c r="C156" s="17" t="s">
        <v>870</v>
      </c>
      <c r="D156" s="4" t="s">
        <v>85</v>
      </c>
      <c r="E156" s="34" t="s">
        <v>82</v>
      </c>
      <c r="F156" s="17" t="s">
        <v>802</v>
      </c>
      <c r="G156" s="4" t="s">
        <v>83</v>
      </c>
      <c r="H156" s="14">
        <v>921027</v>
      </c>
      <c r="I156" s="23">
        <v>921027</v>
      </c>
      <c r="J156" s="4">
        <v>921215</v>
      </c>
      <c r="K156" s="5">
        <v>2</v>
      </c>
    </row>
    <row r="157" spans="2:11" ht="11.25">
      <c r="B157" s="34" t="s">
        <v>42</v>
      </c>
      <c r="C157" s="17" t="s">
        <v>852</v>
      </c>
      <c r="D157" s="4" t="s">
        <v>43</v>
      </c>
      <c r="E157" s="34" t="s">
        <v>40</v>
      </c>
      <c r="F157" s="17" t="s">
        <v>782</v>
      </c>
      <c r="G157" s="4" t="s">
        <v>41</v>
      </c>
      <c r="H157" s="14">
        <v>921027</v>
      </c>
      <c r="I157" s="23">
        <v>921028</v>
      </c>
      <c r="J157" s="4">
        <v>921217</v>
      </c>
      <c r="K157" s="5">
        <v>2</v>
      </c>
    </row>
    <row r="158" spans="2:11" ht="11.25">
      <c r="B158" s="34" t="s">
        <v>107</v>
      </c>
      <c r="C158" s="24" t="s">
        <v>822</v>
      </c>
      <c r="D158" s="10" t="s">
        <v>108</v>
      </c>
      <c r="E158" s="34" t="s">
        <v>105</v>
      </c>
      <c r="F158" s="24" t="s">
        <v>753</v>
      </c>
      <c r="G158" s="4" t="s">
        <v>106</v>
      </c>
      <c r="H158" s="14">
        <v>921106</v>
      </c>
      <c r="I158" s="23">
        <v>921110</v>
      </c>
      <c r="J158" s="4">
        <v>930125</v>
      </c>
      <c r="K158" s="5">
        <v>2</v>
      </c>
    </row>
    <row r="159" spans="2:11" ht="11.25">
      <c r="B159" s="34" t="s">
        <v>11</v>
      </c>
      <c r="C159" s="17" t="s">
        <v>825</v>
      </c>
      <c r="D159" s="4" t="s">
        <v>12</v>
      </c>
      <c r="E159" s="34" t="s">
        <v>29</v>
      </c>
      <c r="F159" s="17" t="s">
        <v>766</v>
      </c>
      <c r="G159" s="4" t="s">
        <v>30</v>
      </c>
      <c r="H159" s="14">
        <v>921221</v>
      </c>
      <c r="I159" s="23">
        <v>920929</v>
      </c>
      <c r="J159" s="4">
        <v>930223</v>
      </c>
      <c r="K159" s="5">
        <v>5</v>
      </c>
    </row>
    <row r="160" spans="2:11" ht="11.25">
      <c r="B160" s="34" t="s">
        <v>27</v>
      </c>
      <c r="C160" s="17" t="s">
        <v>837</v>
      </c>
      <c r="D160" s="4" t="s">
        <v>28</v>
      </c>
      <c r="E160" s="34" t="s">
        <v>25</v>
      </c>
      <c r="F160" s="17" t="s">
        <v>764</v>
      </c>
      <c r="G160" s="4" t="s">
        <v>26</v>
      </c>
      <c r="H160" s="14">
        <v>921218</v>
      </c>
      <c r="I160" s="23">
        <v>921221</v>
      </c>
      <c r="J160" s="4">
        <v>930305</v>
      </c>
      <c r="K160" s="5">
        <v>2</v>
      </c>
    </row>
    <row r="161" spans="2:11" ht="11.25">
      <c r="B161" s="34" t="s">
        <v>64</v>
      </c>
      <c r="C161" s="17" t="s">
        <v>860</v>
      </c>
      <c r="D161" s="4" t="s">
        <v>65</v>
      </c>
      <c r="E161" s="34" t="s">
        <v>62</v>
      </c>
      <c r="F161" s="17" t="s">
        <v>791</v>
      </c>
      <c r="G161" s="4" t="s">
        <v>63</v>
      </c>
      <c r="H161" s="14">
        <v>930119</v>
      </c>
      <c r="I161" s="23">
        <v>930510</v>
      </c>
      <c r="J161" s="4">
        <v>930305</v>
      </c>
      <c r="K161" s="5">
        <v>2</v>
      </c>
    </row>
    <row r="162" spans="2:11" ht="11.25">
      <c r="B162" s="34" t="s">
        <v>19</v>
      </c>
      <c r="C162" s="17" t="s">
        <v>831</v>
      </c>
      <c r="D162" s="4" t="s">
        <v>20</v>
      </c>
      <c r="E162" s="34" t="s">
        <v>17</v>
      </c>
      <c r="F162" s="17" t="s">
        <v>758</v>
      </c>
      <c r="G162" s="4" t="s">
        <v>18</v>
      </c>
      <c r="H162" s="14">
        <v>930211</v>
      </c>
      <c r="I162" s="23">
        <v>930222</v>
      </c>
      <c r="J162" s="4">
        <v>930326</v>
      </c>
      <c r="K162" s="5">
        <v>2</v>
      </c>
    </row>
    <row r="163" spans="2:11" ht="11.25">
      <c r="B163" s="34" t="s">
        <v>170</v>
      </c>
      <c r="C163" s="17" t="s">
        <v>834</v>
      </c>
      <c r="D163" s="4" t="s">
        <v>171</v>
      </c>
      <c r="E163" s="34" t="s">
        <v>168</v>
      </c>
      <c r="F163" s="17" t="s">
        <v>812</v>
      </c>
      <c r="G163" s="4" t="s">
        <v>169</v>
      </c>
      <c r="H163" s="14">
        <v>930210</v>
      </c>
      <c r="I163" s="23">
        <v>930419</v>
      </c>
      <c r="J163" s="4">
        <v>930420</v>
      </c>
      <c r="K163" s="5">
        <v>2</v>
      </c>
    </row>
    <row r="164" spans="2:11" ht="11.25">
      <c r="B164" s="34" t="s">
        <v>137</v>
      </c>
      <c r="C164" s="17" t="s">
        <v>850</v>
      </c>
      <c r="D164" s="4" t="s">
        <v>138</v>
      </c>
      <c r="E164" s="34" t="s">
        <v>135</v>
      </c>
      <c r="F164" s="17" t="s">
        <v>780</v>
      </c>
      <c r="G164" s="4" t="s">
        <v>136</v>
      </c>
      <c r="H164" s="14">
        <v>930217</v>
      </c>
      <c r="I164" s="23">
        <v>930217</v>
      </c>
      <c r="J164" s="4">
        <v>930429</v>
      </c>
      <c r="K164" s="5">
        <v>2</v>
      </c>
    </row>
    <row r="165" spans="2:11" ht="11.25">
      <c r="B165" s="34" t="s">
        <v>162</v>
      </c>
      <c r="C165" s="17" t="s">
        <v>878</v>
      </c>
      <c r="D165" s="4" t="s">
        <v>163</v>
      </c>
      <c r="E165" s="34" t="s">
        <v>160</v>
      </c>
      <c r="F165" s="17" t="s">
        <v>809</v>
      </c>
      <c r="G165" s="4" t="s">
        <v>161</v>
      </c>
      <c r="H165" s="14">
        <v>930413</v>
      </c>
      <c r="I165" s="23">
        <v>930413</v>
      </c>
      <c r="J165" s="4">
        <v>930528</v>
      </c>
      <c r="K165" s="5">
        <v>2</v>
      </c>
    </row>
    <row r="166" spans="2:11" ht="11.25">
      <c r="B166" s="34" t="s">
        <v>11</v>
      </c>
      <c r="C166" s="17" t="s">
        <v>825</v>
      </c>
      <c r="D166" s="4" t="s">
        <v>12</v>
      </c>
      <c r="E166" s="34" t="s">
        <v>9</v>
      </c>
      <c r="F166" s="17" t="s">
        <v>754</v>
      </c>
      <c r="G166" s="4" t="s">
        <v>10</v>
      </c>
      <c r="H166" s="14">
        <v>930317</v>
      </c>
      <c r="I166" s="23">
        <v>920929</v>
      </c>
      <c r="J166" s="4">
        <v>930603</v>
      </c>
      <c r="K166" s="5">
        <v>5</v>
      </c>
    </row>
    <row r="167" spans="2:11" ht="11.25">
      <c r="B167" s="34" t="s">
        <v>68</v>
      </c>
      <c r="C167" s="17" t="s">
        <v>861</v>
      </c>
      <c r="D167" s="4" t="s">
        <v>69</v>
      </c>
      <c r="E167" s="34" t="s">
        <v>66</v>
      </c>
      <c r="F167" s="17" t="s">
        <v>792</v>
      </c>
      <c r="G167" s="4" t="s">
        <v>67</v>
      </c>
      <c r="H167" s="14">
        <v>930423</v>
      </c>
      <c r="I167" s="23">
        <v>930423</v>
      </c>
      <c r="J167" s="4">
        <v>930618</v>
      </c>
      <c r="K167" s="5">
        <v>2</v>
      </c>
    </row>
    <row r="168" spans="2:11" ht="11.25">
      <c r="B168" s="34" t="s">
        <v>44</v>
      </c>
      <c r="C168" s="17" t="s">
        <v>853</v>
      </c>
      <c r="D168" s="4" t="s">
        <v>45</v>
      </c>
      <c r="E168" s="34" t="s">
        <v>737</v>
      </c>
      <c r="F168" s="17" t="s">
        <v>783</v>
      </c>
      <c r="G168" s="4" t="s">
        <v>738</v>
      </c>
      <c r="H168" s="14"/>
      <c r="I168" s="23">
        <v>930407</v>
      </c>
      <c r="J168" s="4">
        <v>930622</v>
      </c>
      <c r="K168" s="5">
        <v>5</v>
      </c>
    </row>
    <row r="169" spans="2:11" ht="11.25">
      <c r="B169" s="34" t="s">
        <v>199</v>
      </c>
      <c r="C169" s="17" t="s">
        <v>842</v>
      </c>
      <c r="D169" s="4" t="s">
        <v>200</v>
      </c>
      <c r="E169" s="34" t="s">
        <v>197</v>
      </c>
      <c r="F169" s="17" t="s">
        <v>769</v>
      </c>
      <c r="G169" s="4" t="s">
        <v>198</v>
      </c>
      <c r="H169" s="14">
        <v>930423</v>
      </c>
      <c r="I169" s="23">
        <v>930426</v>
      </c>
      <c r="J169" s="4">
        <v>930625</v>
      </c>
      <c r="K169" s="5">
        <v>2</v>
      </c>
    </row>
    <row r="170" spans="2:11" ht="11.25">
      <c r="B170" s="34" t="s">
        <v>133</v>
      </c>
      <c r="C170" s="17" t="s">
        <v>849</v>
      </c>
      <c r="D170" s="4" t="s">
        <v>134</v>
      </c>
      <c r="E170" s="34" t="s">
        <v>131</v>
      </c>
      <c r="F170" s="17" t="s">
        <v>779</v>
      </c>
      <c r="G170" s="4" t="s">
        <v>132</v>
      </c>
      <c r="H170" s="14">
        <v>930514</v>
      </c>
      <c r="I170" s="23">
        <v>930514</v>
      </c>
      <c r="J170" s="4">
        <v>930709</v>
      </c>
      <c r="K170" s="5">
        <v>2</v>
      </c>
    </row>
    <row r="171" spans="2:11" ht="11.25">
      <c r="B171" s="34" t="s">
        <v>166</v>
      </c>
      <c r="C171" s="17" t="s">
        <v>880</v>
      </c>
      <c r="D171" s="4" t="s">
        <v>167</v>
      </c>
      <c r="E171" s="34" t="s">
        <v>164</v>
      </c>
      <c r="F171" s="17" t="s">
        <v>811</v>
      </c>
      <c r="G171" s="4" t="s">
        <v>165</v>
      </c>
      <c r="H171" s="14">
        <v>930505</v>
      </c>
      <c r="I171" s="23">
        <v>930505</v>
      </c>
      <c r="J171" s="4">
        <v>930715</v>
      </c>
      <c r="K171" s="5">
        <v>2</v>
      </c>
    </row>
    <row r="172" spans="2:11" ht="11.25">
      <c r="B172" s="34" t="s">
        <v>147</v>
      </c>
      <c r="C172" s="17" t="s">
        <v>864</v>
      </c>
      <c r="D172" s="4" t="s">
        <v>148</v>
      </c>
      <c r="E172" s="34" t="s">
        <v>145</v>
      </c>
      <c r="F172" s="17" t="s">
        <v>795</v>
      </c>
      <c r="G172" s="4" t="s">
        <v>146</v>
      </c>
      <c r="H172" s="14">
        <v>930609</v>
      </c>
      <c r="I172" s="23">
        <v>930609</v>
      </c>
      <c r="J172" s="4">
        <v>930722</v>
      </c>
      <c r="K172" s="5">
        <v>2</v>
      </c>
    </row>
    <row r="173" spans="2:11" ht="11.25">
      <c r="B173" s="34" t="s">
        <v>103</v>
      </c>
      <c r="C173" s="17" t="s">
        <v>904</v>
      </c>
      <c r="D173" s="4" t="s">
        <v>104</v>
      </c>
      <c r="E173" s="34" t="s">
        <v>101</v>
      </c>
      <c r="F173" s="17" t="s">
        <v>752</v>
      </c>
      <c r="G173" s="4" t="s">
        <v>102</v>
      </c>
      <c r="H173" s="14">
        <v>930514</v>
      </c>
      <c r="I173" s="23">
        <v>921119</v>
      </c>
      <c r="J173" s="4">
        <v>930728</v>
      </c>
      <c r="K173" s="5">
        <v>2</v>
      </c>
    </row>
    <row r="174" spans="2:11" ht="11.25">
      <c r="B174" s="34" t="s">
        <v>258</v>
      </c>
      <c r="C174" s="17" t="s">
        <v>865</v>
      </c>
      <c r="D174" s="4" t="s">
        <v>259</v>
      </c>
      <c r="E174" s="34" t="s">
        <v>256</v>
      </c>
      <c r="F174" s="17" t="s">
        <v>796</v>
      </c>
      <c r="G174" s="4" t="s">
        <v>257</v>
      </c>
      <c r="H174" s="14">
        <v>930524</v>
      </c>
      <c r="I174" s="23">
        <v>930208</v>
      </c>
      <c r="J174" s="4">
        <v>930805</v>
      </c>
      <c r="K174" s="5">
        <v>2</v>
      </c>
    </row>
    <row r="175" spans="2:11" ht="11.25">
      <c r="B175" s="34" t="s">
        <v>92</v>
      </c>
      <c r="C175" s="17" t="s">
        <v>854</v>
      </c>
      <c r="D175" s="4" t="s">
        <v>93</v>
      </c>
      <c r="E175" s="34" t="s">
        <v>90</v>
      </c>
      <c r="F175" s="17" t="s">
        <v>808</v>
      </c>
      <c r="G175" s="4" t="s">
        <v>91</v>
      </c>
      <c r="H175" s="14">
        <v>930618</v>
      </c>
      <c r="I175" s="23">
        <v>930826</v>
      </c>
      <c r="J175" s="4">
        <v>930826</v>
      </c>
      <c r="K175" s="5">
        <v>2</v>
      </c>
    </row>
    <row r="176" spans="2:11" ht="11.25">
      <c r="B176" s="34" t="s">
        <v>15</v>
      </c>
      <c r="C176" s="17" t="s">
        <v>828</v>
      </c>
      <c r="D176" s="4" t="s">
        <v>16</v>
      </c>
      <c r="E176" s="34" t="s">
        <v>13</v>
      </c>
      <c r="F176" s="17" t="s">
        <v>756</v>
      </c>
      <c r="G176" s="4" t="s">
        <v>14</v>
      </c>
      <c r="H176" s="14">
        <v>930702</v>
      </c>
      <c r="I176" s="23">
        <v>930629</v>
      </c>
      <c r="J176" s="4">
        <v>930917</v>
      </c>
      <c r="K176" s="5">
        <v>2</v>
      </c>
    </row>
    <row r="177" spans="2:11" ht="11.25">
      <c r="B177" s="34" t="s">
        <v>60</v>
      </c>
      <c r="C177" s="17" t="s">
        <v>859</v>
      </c>
      <c r="D177" s="4" t="s">
        <v>61</v>
      </c>
      <c r="E177" s="34" t="s">
        <v>58</v>
      </c>
      <c r="F177" s="17" t="s">
        <v>790</v>
      </c>
      <c r="G177" s="4" t="s">
        <v>59</v>
      </c>
      <c r="H177" s="14">
        <v>930806</v>
      </c>
      <c r="I177" s="23">
        <v>930625</v>
      </c>
      <c r="J177" s="4">
        <v>930929</v>
      </c>
      <c r="K177" s="5">
        <v>2</v>
      </c>
    </row>
    <row r="178" spans="2:11" ht="11.25">
      <c r="B178" s="34" t="s">
        <v>34</v>
      </c>
      <c r="C178" s="17" t="s">
        <v>847</v>
      </c>
      <c r="D178" s="4" t="s">
        <v>35</v>
      </c>
      <c r="E178" s="34" t="s">
        <v>32</v>
      </c>
      <c r="F178" s="17" t="s">
        <v>777</v>
      </c>
      <c r="G178" s="4" t="s">
        <v>33</v>
      </c>
      <c r="H178" s="14">
        <v>930818</v>
      </c>
      <c r="I178" s="23">
        <v>930819</v>
      </c>
      <c r="J178" s="4">
        <v>931005</v>
      </c>
      <c r="K178" s="5">
        <v>2</v>
      </c>
    </row>
    <row r="179" spans="2:11" ht="11.25">
      <c r="B179" s="34" t="s">
        <v>191</v>
      </c>
      <c r="C179" s="17" t="s">
        <v>829</v>
      </c>
      <c r="D179" s="4" t="s">
        <v>192</v>
      </c>
      <c r="E179" s="34" t="s">
        <v>189</v>
      </c>
      <c r="F179" s="17" t="s">
        <v>757</v>
      </c>
      <c r="G179" s="4" t="s">
        <v>190</v>
      </c>
      <c r="H179" s="14">
        <v>930831</v>
      </c>
      <c r="I179" s="23">
        <v>930901</v>
      </c>
      <c r="J179" s="4">
        <v>931020</v>
      </c>
      <c r="K179" s="5">
        <v>2</v>
      </c>
    </row>
    <row r="180" spans="2:11" ht="11.25">
      <c r="B180" s="34" t="s">
        <v>267</v>
      </c>
      <c r="C180" s="17" t="s">
        <v>883</v>
      </c>
      <c r="D180" s="4" t="s">
        <v>268</v>
      </c>
      <c r="E180" s="34" t="s">
        <v>265</v>
      </c>
      <c r="F180" s="17" t="s">
        <v>817</v>
      </c>
      <c r="G180" s="4" t="s">
        <v>266</v>
      </c>
      <c r="H180" s="14">
        <v>930805</v>
      </c>
      <c r="I180" s="23">
        <v>930506</v>
      </c>
      <c r="J180" s="4">
        <v>931020</v>
      </c>
      <c r="K180" s="5">
        <v>2</v>
      </c>
    </row>
    <row r="181" spans="2:11" ht="11.25">
      <c r="B181" s="34" t="s">
        <v>80</v>
      </c>
      <c r="C181" s="17" t="s">
        <v>869</v>
      </c>
      <c r="D181" s="4" t="s">
        <v>81</v>
      </c>
      <c r="E181" s="34" t="s">
        <v>78</v>
      </c>
      <c r="F181" s="17" t="s">
        <v>801</v>
      </c>
      <c r="G181" s="4" t="s">
        <v>79</v>
      </c>
      <c r="H181" s="14">
        <v>930816</v>
      </c>
      <c r="I181" s="23">
        <v>930816</v>
      </c>
      <c r="J181" s="4">
        <v>931027</v>
      </c>
      <c r="K181" s="5">
        <v>2</v>
      </c>
    </row>
    <row r="182" spans="2:11" ht="11.25">
      <c r="B182" s="34" t="s">
        <v>184</v>
      </c>
      <c r="C182" s="17" t="s">
        <v>882</v>
      </c>
      <c r="D182" s="4" t="s">
        <v>185</v>
      </c>
      <c r="E182" s="34" t="s">
        <v>182</v>
      </c>
      <c r="F182" s="17" t="s">
        <v>816</v>
      </c>
      <c r="G182" s="4" t="s">
        <v>183</v>
      </c>
      <c r="H182" s="14">
        <v>930901</v>
      </c>
      <c r="I182" s="23">
        <v>930901</v>
      </c>
      <c r="J182" s="4">
        <v>931102</v>
      </c>
      <c r="K182" s="5">
        <v>2</v>
      </c>
    </row>
    <row r="183" spans="2:11" ht="11.25">
      <c r="B183" s="34" t="s">
        <v>152</v>
      </c>
      <c r="C183" s="17" t="s">
        <v>823</v>
      </c>
      <c r="D183" s="4" t="s">
        <v>153</v>
      </c>
      <c r="E183" s="34" t="s">
        <v>746</v>
      </c>
      <c r="F183" s="17" t="s">
        <v>800</v>
      </c>
      <c r="G183" s="4" t="s">
        <v>747</v>
      </c>
      <c r="H183" s="14">
        <v>930827</v>
      </c>
      <c r="I183" s="23">
        <v>930310</v>
      </c>
      <c r="J183" s="4">
        <v>931203</v>
      </c>
      <c r="K183" s="5">
        <v>5</v>
      </c>
    </row>
    <row r="184" spans="2:11" ht="11.25">
      <c r="B184" s="34" t="s">
        <v>173</v>
      </c>
      <c r="C184" s="17" t="s">
        <v>863</v>
      </c>
      <c r="D184" s="4" t="s">
        <v>174</v>
      </c>
      <c r="E184" s="34" t="s">
        <v>175</v>
      </c>
      <c r="F184" s="17" t="s">
        <v>814</v>
      </c>
      <c r="G184" s="4" t="s">
        <v>176</v>
      </c>
      <c r="H184" s="14">
        <v>931019</v>
      </c>
      <c r="I184" s="23">
        <v>931019</v>
      </c>
      <c r="J184" s="4">
        <v>931209</v>
      </c>
      <c r="K184" s="5">
        <v>2</v>
      </c>
    </row>
    <row r="185" spans="2:11" ht="11.25">
      <c r="B185" s="39" t="s">
        <v>680</v>
      </c>
      <c r="C185" s="17" t="s">
        <v>1028</v>
      </c>
      <c r="D185" s="17" t="s">
        <v>714</v>
      </c>
      <c r="E185" s="39" t="s">
        <v>1097</v>
      </c>
      <c r="F185" s="17" t="s">
        <v>1098</v>
      </c>
      <c r="G185" s="18" t="s">
        <v>1099</v>
      </c>
      <c r="H185" s="19"/>
      <c r="I185" s="18" t="s">
        <v>1087</v>
      </c>
      <c r="J185" s="19">
        <v>931215</v>
      </c>
      <c r="K185" s="5">
        <v>2</v>
      </c>
    </row>
    <row r="186" spans="2:11" ht="11.25">
      <c r="B186" s="39" t="s">
        <v>1052</v>
      </c>
      <c r="C186" s="17" t="s">
        <v>827</v>
      </c>
      <c r="D186" s="17" t="s">
        <v>243</v>
      </c>
      <c r="E186" s="39" t="s">
        <v>560</v>
      </c>
      <c r="F186" s="17" t="s">
        <v>1042</v>
      </c>
      <c r="G186" s="18" t="s">
        <v>655</v>
      </c>
      <c r="H186" s="19">
        <v>931014</v>
      </c>
      <c r="I186" s="23" t="s">
        <v>1087</v>
      </c>
      <c r="J186" s="19">
        <v>940126</v>
      </c>
      <c r="K186" s="5">
        <v>2</v>
      </c>
    </row>
    <row r="187" spans="2:11" ht="11.25">
      <c r="B187" s="34" t="s">
        <v>150</v>
      </c>
      <c r="C187" s="17" t="s">
        <v>867</v>
      </c>
      <c r="D187" s="4" t="s">
        <v>151</v>
      </c>
      <c r="E187" s="34" t="s">
        <v>149</v>
      </c>
      <c r="F187" s="17" t="s">
        <v>798</v>
      </c>
      <c r="G187" s="4" t="s">
        <v>654</v>
      </c>
      <c r="H187" s="14">
        <v>931124</v>
      </c>
      <c r="I187" s="23">
        <v>931123</v>
      </c>
      <c r="J187" s="4">
        <v>940127</v>
      </c>
      <c r="K187" s="5">
        <v>2</v>
      </c>
    </row>
    <row r="188" spans="2:11" ht="11.25">
      <c r="B188" s="34" t="s">
        <v>254</v>
      </c>
      <c r="C188" s="17" t="s">
        <v>483</v>
      </c>
      <c r="D188" s="4" t="s">
        <v>255</v>
      </c>
      <c r="E188" s="34" t="s">
        <v>252</v>
      </c>
      <c r="F188" s="17" t="s">
        <v>786</v>
      </c>
      <c r="G188" s="4" t="s">
        <v>253</v>
      </c>
      <c r="H188" s="14">
        <v>931109</v>
      </c>
      <c r="I188" s="23">
        <v>931026</v>
      </c>
      <c r="J188" s="4">
        <v>940128</v>
      </c>
      <c r="K188" s="5">
        <v>2</v>
      </c>
    </row>
    <row r="189" spans="2:11" ht="11.25">
      <c r="B189" s="34" t="s">
        <v>188</v>
      </c>
      <c r="C189" s="17" t="s">
        <v>820</v>
      </c>
      <c r="D189" s="4" t="s">
        <v>730</v>
      </c>
      <c r="E189" s="34" t="s">
        <v>885</v>
      </c>
      <c r="F189" s="17" t="s">
        <v>886</v>
      </c>
      <c r="G189" s="4" t="s">
        <v>653</v>
      </c>
      <c r="H189" s="14">
        <v>931230</v>
      </c>
      <c r="I189" s="23">
        <v>931207</v>
      </c>
      <c r="J189" s="4">
        <v>940209</v>
      </c>
      <c r="K189" s="5">
        <v>2</v>
      </c>
    </row>
    <row r="190" spans="2:11" ht="11.25">
      <c r="B190" s="34" t="s">
        <v>19</v>
      </c>
      <c r="C190" s="17" t="s">
        <v>831</v>
      </c>
      <c r="D190" s="4" t="s">
        <v>20</v>
      </c>
      <c r="E190" s="34" t="s">
        <v>186</v>
      </c>
      <c r="F190" s="17" t="s">
        <v>818</v>
      </c>
      <c r="G190" s="4" t="s">
        <v>187</v>
      </c>
      <c r="H190" s="14">
        <v>931006</v>
      </c>
      <c r="I190" s="23">
        <v>930913</v>
      </c>
      <c r="J190" s="4">
        <v>940209</v>
      </c>
      <c r="K190" s="5">
        <v>2</v>
      </c>
    </row>
    <row r="191" spans="2:11" ht="11.25">
      <c r="B191" s="34" t="s">
        <v>228</v>
      </c>
      <c r="C191" s="17" t="s">
        <v>826</v>
      </c>
      <c r="D191" s="4" t="s">
        <v>229</v>
      </c>
      <c r="E191" s="34" t="s">
        <v>226</v>
      </c>
      <c r="F191" s="17" t="s">
        <v>755</v>
      </c>
      <c r="G191" s="4" t="s">
        <v>227</v>
      </c>
      <c r="H191" s="14">
        <v>931208</v>
      </c>
      <c r="I191" s="23">
        <v>931208</v>
      </c>
      <c r="J191" s="4">
        <v>940210</v>
      </c>
      <c r="K191" s="5">
        <v>2</v>
      </c>
    </row>
    <row r="192" spans="2:11" ht="22.5">
      <c r="B192" s="39" t="s">
        <v>731</v>
      </c>
      <c r="C192" s="17" t="s">
        <v>975</v>
      </c>
      <c r="D192" s="17" t="s">
        <v>732</v>
      </c>
      <c r="E192" s="39" t="s">
        <v>956</v>
      </c>
      <c r="F192" s="17" t="s">
        <v>886</v>
      </c>
      <c r="G192" s="18" t="s">
        <v>974</v>
      </c>
      <c r="H192" s="19">
        <v>931228</v>
      </c>
      <c r="I192" s="23" t="s">
        <v>1088</v>
      </c>
      <c r="J192" s="19">
        <v>940217</v>
      </c>
      <c r="K192" s="5">
        <v>2</v>
      </c>
    </row>
    <row r="193" spans="2:11" ht="11.25">
      <c r="B193" s="34" t="s">
        <v>72</v>
      </c>
      <c r="C193" s="17" t="s">
        <v>862</v>
      </c>
      <c r="D193" s="4" t="s">
        <v>73</v>
      </c>
      <c r="E193" s="34" t="s">
        <v>70</v>
      </c>
      <c r="F193" s="17" t="s">
        <v>794</v>
      </c>
      <c r="G193" s="4" t="s">
        <v>71</v>
      </c>
      <c r="H193" s="14">
        <v>931208</v>
      </c>
      <c r="I193" s="23">
        <v>931208</v>
      </c>
      <c r="J193" s="4">
        <v>940217</v>
      </c>
      <c r="K193" s="5">
        <v>2</v>
      </c>
    </row>
    <row r="194" spans="2:11" ht="11.25">
      <c r="B194" s="39" t="s">
        <v>158</v>
      </c>
      <c r="C194" s="17" t="s">
        <v>877</v>
      </c>
      <c r="D194" s="17" t="s">
        <v>159</v>
      </c>
      <c r="E194" s="39" t="s">
        <v>561</v>
      </c>
      <c r="F194" s="17" t="s">
        <v>901</v>
      </c>
      <c r="G194" s="18" t="s">
        <v>652</v>
      </c>
      <c r="H194" s="19">
        <v>931206</v>
      </c>
      <c r="I194" s="18" t="s">
        <v>1089</v>
      </c>
      <c r="J194" s="19">
        <v>940223</v>
      </c>
      <c r="K194" s="5">
        <v>2</v>
      </c>
    </row>
    <row r="195" spans="2:11" ht="11.25">
      <c r="B195" s="39" t="s">
        <v>951</v>
      </c>
      <c r="C195" s="17" t="s">
        <v>952</v>
      </c>
      <c r="D195" s="17" t="s">
        <v>719</v>
      </c>
      <c r="E195" s="39" t="s">
        <v>562</v>
      </c>
      <c r="F195" s="17" t="s">
        <v>946</v>
      </c>
      <c r="G195" s="18" t="s">
        <v>651</v>
      </c>
      <c r="H195" s="19">
        <v>940107</v>
      </c>
      <c r="I195" s="18" t="s">
        <v>1090</v>
      </c>
      <c r="J195" s="19">
        <v>940223</v>
      </c>
      <c r="K195" s="5">
        <v>2</v>
      </c>
    </row>
    <row r="196" spans="2:11" ht="11.25">
      <c r="B196" s="39" t="s">
        <v>684</v>
      </c>
      <c r="C196" s="17" t="s">
        <v>980</v>
      </c>
      <c r="D196" s="17" t="s">
        <v>718</v>
      </c>
      <c r="E196" s="39" t="s">
        <v>968</v>
      </c>
      <c r="F196" s="17" t="s">
        <v>967</v>
      </c>
      <c r="G196" s="18" t="s">
        <v>650</v>
      </c>
      <c r="H196" s="19">
        <v>940112</v>
      </c>
      <c r="I196" s="18" t="s">
        <v>1091</v>
      </c>
      <c r="J196" s="19">
        <v>940301</v>
      </c>
      <c r="K196" s="5">
        <v>2</v>
      </c>
    </row>
    <row r="197" spans="2:11" ht="11.25">
      <c r="B197" s="34" t="s">
        <v>242</v>
      </c>
      <c r="C197" s="17" t="s">
        <v>827</v>
      </c>
      <c r="D197" s="4" t="s">
        <v>243</v>
      </c>
      <c r="E197" s="34" t="s">
        <v>240</v>
      </c>
      <c r="F197" s="17" t="s">
        <v>770</v>
      </c>
      <c r="G197" s="4" t="s">
        <v>241</v>
      </c>
      <c r="H197" s="14">
        <v>931216</v>
      </c>
      <c r="I197" s="17" t="s">
        <v>1092</v>
      </c>
      <c r="J197" s="4">
        <v>940315</v>
      </c>
      <c r="K197" s="5">
        <v>2</v>
      </c>
    </row>
    <row r="198" spans="2:11" ht="11.25">
      <c r="B198" s="39" t="s">
        <v>683</v>
      </c>
      <c r="C198" s="17" t="s">
        <v>910</v>
      </c>
      <c r="D198" s="17" t="s">
        <v>717</v>
      </c>
      <c r="E198" s="39" t="s">
        <v>563</v>
      </c>
      <c r="F198" s="17" t="s">
        <v>903</v>
      </c>
      <c r="G198" s="18" t="s">
        <v>649</v>
      </c>
      <c r="H198" s="19">
        <v>940214</v>
      </c>
      <c r="I198" s="18" t="s">
        <v>1093</v>
      </c>
      <c r="J198" s="19">
        <v>940325</v>
      </c>
      <c r="K198" s="5">
        <v>2</v>
      </c>
    </row>
    <row r="199" spans="2:11" ht="11.25">
      <c r="B199" s="39" t="s">
        <v>683</v>
      </c>
      <c r="C199" s="17" t="s">
        <v>910</v>
      </c>
      <c r="D199" s="17" t="s">
        <v>717</v>
      </c>
      <c r="E199" s="39" t="s">
        <v>564</v>
      </c>
      <c r="F199" s="17" t="s">
        <v>962</v>
      </c>
      <c r="G199" s="17" t="s">
        <v>648</v>
      </c>
      <c r="H199" s="19">
        <v>940302</v>
      </c>
      <c r="I199" s="18" t="s">
        <v>1094</v>
      </c>
      <c r="J199" s="19">
        <v>940407</v>
      </c>
      <c r="K199" s="5">
        <v>2</v>
      </c>
    </row>
    <row r="200" spans="2:11" ht="11.25">
      <c r="B200" s="39" t="s">
        <v>682</v>
      </c>
      <c r="C200" s="17" t="s">
        <v>933</v>
      </c>
      <c r="D200" s="17" t="s">
        <v>716</v>
      </c>
      <c r="E200" s="39" t="s">
        <v>565</v>
      </c>
      <c r="F200" s="17" t="s">
        <v>918</v>
      </c>
      <c r="G200" s="18" t="s">
        <v>647</v>
      </c>
      <c r="H200" s="19">
        <v>940204</v>
      </c>
      <c r="I200" s="18" t="s">
        <v>1095</v>
      </c>
      <c r="J200" s="19">
        <v>940412</v>
      </c>
      <c r="K200" s="5">
        <v>2</v>
      </c>
    </row>
    <row r="201" spans="2:11" ht="11.25">
      <c r="B201" s="39" t="s">
        <v>680</v>
      </c>
      <c r="C201" s="17" t="s">
        <v>1028</v>
      </c>
      <c r="D201" s="17" t="s">
        <v>714</v>
      </c>
      <c r="E201" s="39" t="s">
        <v>566</v>
      </c>
      <c r="F201" s="17" t="s">
        <v>1006</v>
      </c>
      <c r="G201" s="18" t="s">
        <v>645</v>
      </c>
      <c r="H201" s="19">
        <v>940224</v>
      </c>
      <c r="I201" s="18" t="s">
        <v>1096</v>
      </c>
      <c r="J201" s="19">
        <v>940426</v>
      </c>
      <c r="K201" s="5">
        <v>2</v>
      </c>
    </row>
    <row r="202" spans="2:11" ht="11.25">
      <c r="B202" s="39" t="s">
        <v>681</v>
      </c>
      <c r="C202" s="17" t="s">
        <v>981</v>
      </c>
      <c r="D202" s="17" t="s">
        <v>715</v>
      </c>
      <c r="E202" s="39" t="s">
        <v>970</v>
      </c>
      <c r="F202" s="17" t="s">
        <v>969</v>
      </c>
      <c r="G202" s="18" t="s">
        <v>646</v>
      </c>
      <c r="H202" s="19">
        <v>930920</v>
      </c>
      <c r="I202" s="18" t="s">
        <v>1100</v>
      </c>
      <c r="J202" s="19">
        <v>940428</v>
      </c>
      <c r="K202" s="5">
        <v>2</v>
      </c>
    </row>
    <row r="203" spans="2:11" ht="11.25">
      <c r="B203" s="39" t="s">
        <v>679</v>
      </c>
      <c r="C203" s="17" t="s">
        <v>1001</v>
      </c>
      <c r="D203" s="17" t="s">
        <v>713</v>
      </c>
      <c r="E203" s="39" t="s">
        <v>567</v>
      </c>
      <c r="F203" s="17" t="s">
        <v>985</v>
      </c>
      <c r="G203" s="18" t="s">
        <v>644</v>
      </c>
      <c r="H203" s="19">
        <v>940315</v>
      </c>
      <c r="I203" s="18" t="s">
        <v>1101</v>
      </c>
      <c r="J203" s="19">
        <v>940504</v>
      </c>
      <c r="K203" s="5">
        <v>2</v>
      </c>
    </row>
    <row r="204" spans="2:11" ht="11.25">
      <c r="B204" s="39" t="s">
        <v>678</v>
      </c>
      <c r="C204" s="17" t="s">
        <v>930</v>
      </c>
      <c r="D204" s="17" t="s">
        <v>712</v>
      </c>
      <c r="E204" s="39" t="s">
        <v>568</v>
      </c>
      <c r="F204" s="17" t="s">
        <v>914</v>
      </c>
      <c r="G204" s="18" t="s">
        <v>643</v>
      </c>
      <c r="H204" s="19">
        <v>940308</v>
      </c>
      <c r="I204" s="18" t="s">
        <v>1102</v>
      </c>
      <c r="J204" s="19">
        <v>940512</v>
      </c>
      <c r="K204" s="5">
        <v>2</v>
      </c>
    </row>
    <row r="205" spans="2:11" ht="11.25">
      <c r="B205" s="39" t="s">
        <v>677</v>
      </c>
      <c r="C205" s="17" t="s">
        <v>998</v>
      </c>
      <c r="D205" s="17" t="s">
        <v>711</v>
      </c>
      <c r="E205" s="39" t="s">
        <v>569</v>
      </c>
      <c r="F205" s="17" t="s">
        <v>994</v>
      </c>
      <c r="G205" s="18" t="s">
        <v>642</v>
      </c>
      <c r="H205" s="19">
        <v>940405</v>
      </c>
      <c r="I205" s="18" t="s">
        <v>1103</v>
      </c>
      <c r="J205" s="19">
        <v>940525</v>
      </c>
      <c r="K205" s="5">
        <v>2</v>
      </c>
    </row>
    <row r="206" spans="2:11" ht="11.25">
      <c r="B206" s="39" t="s">
        <v>219</v>
      </c>
      <c r="C206" s="23" t="s">
        <v>875</v>
      </c>
      <c r="D206" s="9" t="s">
        <v>220</v>
      </c>
      <c r="E206" s="39" t="s">
        <v>571</v>
      </c>
      <c r="F206" s="17" t="s">
        <v>1041</v>
      </c>
      <c r="G206" s="18" t="s">
        <v>640</v>
      </c>
      <c r="H206" s="19">
        <v>940415</v>
      </c>
      <c r="I206" s="18" t="s">
        <v>1104</v>
      </c>
      <c r="J206" s="19">
        <v>940615</v>
      </c>
      <c r="K206" s="5">
        <v>5</v>
      </c>
    </row>
    <row r="207" spans="2:11" ht="11.25">
      <c r="B207" s="39" t="s">
        <v>675</v>
      </c>
      <c r="C207" s="17" t="s">
        <v>977</v>
      </c>
      <c r="D207" s="17" t="s">
        <v>709</v>
      </c>
      <c r="E207" s="39" t="s">
        <v>572</v>
      </c>
      <c r="F207" s="17" t="s">
        <v>958</v>
      </c>
      <c r="G207" s="18" t="s">
        <v>639</v>
      </c>
      <c r="H207" s="19">
        <v>940325</v>
      </c>
      <c r="I207" s="18" t="s">
        <v>1105</v>
      </c>
      <c r="J207" s="19">
        <v>940617</v>
      </c>
      <c r="K207" s="5">
        <v>2</v>
      </c>
    </row>
    <row r="208" spans="2:11" ht="11.25">
      <c r="B208" s="39" t="s">
        <v>674</v>
      </c>
      <c r="C208" s="17" t="s">
        <v>932</v>
      </c>
      <c r="D208" s="17" t="s">
        <v>708</v>
      </c>
      <c r="E208" s="39" t="s">
        <v>925</v>
      </c>
      <c r="F208" s="17" t="s">
        <v>917</v>
      </c>
      <c r="G208" s="18" t="s">
        <v>638</v>
      </c>
      <c r="H208" s="19">
        <v>940426</v>
      </c>
      <c r="I208" s="18" t="s">
        <v>1106</v>
      </c>
      <c r="J208" s="19">
        <v>940624</v>
      </c>
      <c r="K208" s="5">
        <v>2</v>
      </c>
    </row>
    <row r="209" spans="2:11" ht="11.25">
      <c r="B209" s="34" t="s">
        <v>99</v>
      </c>
      <c r="C209" s="17" t="s">
        <v>821</v>
      </c>
      <c r="D209" s="4" t="s">
        <v>100</v>
      </c>
      <c r="E209" s="39" t="s">
        <v>573</v>
      </c>
      <c r="F209" s="17" t="s">
        <v>1072</v>
      </c>
      <c r="G209" s="18" t="s">
        <v>637</v>
      </c>
      <c r="H209" s="19">
        <v>940128</v>
      </c>
      <c r="I209" s="18" t="s">
        <v>1107</v>
      </c>
      <c r="J209" s="19">
        <v>940627</v>
      </c>
      <c r="K209" s="5">
        <v>2</v>
      </c>
    </row>
    <row r="210" spans="2:11" ht="11.25">
      <c r="B210" s="39" t="s">
        <v>673</v>
      </c>
      <c r="C210" s="17" t="s">
        <v>1053</v>
      </c>
      <c r="D210" s="17" t="s">
        <v>707</v>
      </c>
      <c r="E210" s="39" t="s">
        <v>574</v>
      </c>
      <c r="F210" s="17" t="s">
        <v>1035</v>
      </c>
      <c r="G210" s="18" t="s">
        <v>636</v>
      </c>
      <c r="H210" s="19">
        <v>940419</v>
      </c>
      <c r="I210" s="18" t="s">
        <v>1104</v>
      </c>
      <c r="J210" s="19">
        <v>940630</v>
      </c>
      <c r="K210" s="5">
        <v>2</v>
      </c>
    </row>
    <row r="211" spans="2:11" ht="11.25">
      <c r="B211" s="39" t="s">
        <v>676</v>
      </c>
      <c r="C211" s="17" t="s">
        <v>815</v>
      </c>
      <c r="D211" s="17" t="s">
        <v>710</v>
      </c>
      <c r="E211" s="39" t="s">
        <v>570</v>
      </c>
      <c r="F211" s="17" t="s">
        <v>1061</v>
      </c>
      <c r="G211" s="18" t="s">
        <v>641</v>
      </c>
      <c r="H211" s="19">
        <v>940422</v>
      </c>
      <c r="I211" s="18" t="s">
        <v>1106</v>
      </c>
      <c r="J211" s="19">
        <v>940714</v>
      </c>
      <c r="K211" s="5">
        <v>2</v>
      </c>
    </row>
    <row r="212" spans="2:11" ht="11.25">
      <c r="B212" s="39" t="s">
        <v>672</v>
      </c>
      <c r="C212" s="17" t="s">
        <v>1083</v>
      </c>
      <c r="D212" s="17" t="s">
        <v>706</v>
      </c>
      <c r="E212" s="39" t="s">
        <v>575</v>
      </c>
      <c r="F212" s="17" t="s">
        <v>1073</v>
      </c>
      <c r="G212" s="18" t="s">
        <v>635</v>
      </c>
      <c r="H212" s="19">
        <v>940524</v>
      </c>
      <c r="I212" s="18" t="s">
        <v>1108</v>
      </c>
      <c r="J212" s="19">
        <v>940726</v>
      </c>
      <c r="K212" s="5">
        <v>2</v>
      </c>
    </row>
    <row r="213" spans="2:11" ht="11.25">
      <c r="B213" s="39" t="s">
        <v>971</v>
      </c>
      <c r="C213" s="17" t="s">
        <v>972</v>
      </c>
      <c r="D213" s="17" t="s">
        <v>973</v>
      </c>
      <c r="E213" s="39" t="s">
        <v>576</v>
      </c>
      <c r="F213" s="17" t="s">
        <v>954</v>
      </c>
      <c r="G213" s="18" t="s">
        <v>634</v>
      </c>
      <c r="H213" s="19">
        <v>940428</v>
      </c>
      <c r="I213" s="18" t="s">
        <v>1109</v>
      </c>
      <c r="J213" s="19">
        <v>940929</v>
      </c>
      <c r="K213" s="5">
        <v>2</v>
      </c>
    </row>
    <row r="214" spans="2:11" ht="11.25">
      <c r="B214" s="39" t="s">
        <v>666</v>
      </c>
      <c r="C214" s="17" t="s">
        <v>928</v>
      </c>
      <c r="D214" s="17" t="s">
        <v>698</v>
      </c>
      <c r="E214" s="39" t="s">
        <v>577</v>
      </c>
      <c r="F214" s="17" t="s">
        <v>1018</v>
      </c>
      <c r="G214" s="18" t="s">
        <v>633</v>
      </c>
      <c r="H214" s="19">
        <v>940831</v>
      </c>
      <c r="I214" s="18" t="s">
        <v>1110</v>
      </c>
      <c r="J214" s="19">
        <v>941102</v>
      </c>
      <c r="K214" s="5">
        <v>2</v>
      </c>
    </row>
    <row r="215" spans="2:11" ht="11.25">
      <c r="B215" s="39" t="s">
        <v>935</v>
      </c>
      <c r="C215" s="17" t="s">
        <v>931</v>
      </c>
      <c r="D215" s="17" t="s">
        <v>705</v>
      </c>
      <c r="E215" s="39" t="s">
        <v>578</v>
      </c>
      <c r="F215" s="17" t="s">
        <v>915</v>
      </c>
      <c r="G215" s="18" t="s">
        <v>632</v>
      </c>
      <c r="H215" s="19">
        <v>940727</v>
      </c>
      <c r="I215" s="18" t="s">
        <v>1111</v>
      </c>
      <c r="J215" s="19">
        <v>941115</v>
      </c>
      <c r="K215" s="5">
        <v>5</v>
      </c>
    </row>
    <row r="216" spans="2:11" ht="11.25">
      <c r="B216" s="38" t="s">
        <v>454</v>
      </c>
      <c r="C216" s="17" t="s">
        <v>830</v>
      </c>
      <c r="D216" s="4" t="s">
        <v>31</v>
      </c>
      <c r="E216" s="39" t="s">
        <v>579</v>
      </c>
      <c r="F216" s="17" t="s">
        <v>944</v>
      </c>
      <c r="G216" s="18" t="s">
        <v>631</v>
      </c>
      <c r="H216" s="19">
        <v>941018</v>
      </c>
      <c r="I216" s="18" t="s">
        <v>1112</v>
      </c>
      <c r="J216" s="19">
        <v>941115</v>
      </c>
      <c r="K216" s="5">
        <v>2</v>
      </c>
    </row>
    <row r="217" spans="2:11" ht="11.25">
      <c r="B217" s="39" t="s">
        <v>671</v>
      </c>
      <c r="C217" s="17" t="s">
        <v>1003</v>
      </c>
      <c r="D217" s="17" t="s">
        <v>704</v>
      </c>
      <c r="E217" s="39" t="s">
        <v>580</v>
      </c>
      <c r="F217" s="17" t="s">
        <v>988</v>
      </c>
      <c r="G217" s="18" t="s">
        <v>630</v>
      </c>
      <c r="H217" s="19">
        <v>940811</v>
      </c>
      <c r="I217" s="18" t="s">
        <v>1113</v>
      </c>
      <c r="J217" s="19">
        <v>941115</v>
      </c>
      <c r="K217" s="5">
        <v>2</v>
      </c>
    </row>
    <row r="218" spans="2:13" ht="11.25">
      <c r="B218" s="39" t="s">
        <v>935</v>
      </c>
      <c r="C218" s="17" t="s">
        <v>931</v>
      </c>
      <c r="D218" s="17" t="s">
        <v>705</v>
      </c>
      <c r="E218" s="39" t="s">
        <v>578</v>
      </c>
      <c r="F218" s="17" t="s">
        <v>915</v>
      </c>
      <c r="G218" s="18" t="s">
        <v>632</v>
      </c>
      <c r="H218" s="18"/>
      <c r="J218" s="19">
        <v>941115</v>
      </c>
      <c r="L218" s="8"/>
      <c r="M218" s="8"/>
    </row>
    <row r="219" spans="2:13" ht="11.25">
      <c r="B219" s="38" t="s">
        <v>454</v>
      </c>
      <c r="C219" s="17" t="s">
        <v>830</v>
      </c>
      <c r="D219" s="4" t="s">
        <v>31</v>
      </c>
      <c r="E219" s="39" t="s">
        <v>579</v>
      </c>
      <c r="F219" s="17" t="s">
        <v>944</v>
      </c>
      <c r="G219" s="18" t="s">
        <v>631</v>
      </c>
      <c r="H219" s="18"/>
      <c r="J219" s="19">
        <v>941115</v>
      </c>
      <c r="L219" s="8"/>
      <c r="M219" s="8"/>
    </row>
    <row r="220" spans="2:13" ht="11.25">
      <c r="B220" s="39" t="s">
        <v>671</v>
      </c>
      <c r="C220" s="17" t="s">
        <v>1003</v>
      </c>
      <c r="D220" s="17" t="s">
        <v>704</v>
      </c>
      <c r="E220" s="39" t="s">
        <v>580</v>
      </c>
      <c r="F220" s="17" t="s">
        <v>988</v>
      </c>
      <c r="G220" s="18" t="s">
        <v>630</v>
      </c>
      <c r="H220" s="18"/>
      <c r="J220" s="19">
        <v>941115</v>
      </c>
      <c r="L220" s="8"/>
      <c r="M220" s="8"/>
    </row>
    <row r="221" spans="2:11" ht="11.25">
      <c r="B221" s="39" t="s">
        <v>666</v>
      </c>
      <c r="C221" s="17" t="s">
        <v>928</v>
      </c>
      <c r="D221" s="17" t="s">
        <v>698</v>
      </c>
      <c r="E221" s="39" t="s">
        <v>581</v>
      </c>
      <c r="F221" s="17" t="s">
        <v>1046</v>
      </c>
      <c r="G221" s="18" t="s">
        <v>629</v>
      </c>
      <c r="H221" s="19">
        <v>940901</v>
      </c>
      <c r="I221" s="18" t="s">
        <v>1110</v>
      </c>
      <c r="J221" s="19">
        <v>941117</v>
      </c>
      <c r="K221" s="5">
        <v>2</v>
      </c>
    </row>
    <row r="222" spans="2:11" ht="11.25">
      <c r="B222" s="39" t="s">
        <v>670</v>
      </c>
      <c r="C222" s="17" t="s">
        <v>976</v>
      </c>
      <c r="D222" s="17" t="s">
        <v>703</v>
      </c>
      <c r="E222" s="39" t="s">
        <v>582</v>
      </c>
      <c r="F222" s="17" t="s">
        <v>957</v>
      </c>
      <c r="G222" s="18" t="s">
        <v>628</v>
      </c>
      <c r="H222" s="19">
        <v>940913</v>
      </c>
      <c r="I222" s="17" t="s">
        <v>1114</v>
      </c>
      <c r="J222" s="19">
        <v>941214</v>
      </c>
      <c r="K222" s="5">
        <v>2</v>
      </c>
    </row>
    <row r="223" spans="2:11" ht="11.25">
      <c r="B223" s="38" t="s">
        <v>437</v>
      </c>
      <c r="C223" s="17" t="s">
        <v>872</v>
      </c>
      <c r="D223" s="17" t="s">
        <v>264</v>
      </c>
      <c r="E223" s="39" t="s">
        <v>583</v>
      </c>
      <c r="F223" s="17" t="s">
        <v>987</v>
      </c>
      <c r="G223" s="18" t="s">
        <v>627</v>
      </c>
      <c r="H223" s="19">
        <v>940428</v>
      </c>
      <c r="I223" s="17" t="s">
        <v>1101</v>
      </c>
      <c r="J223" s="19">
        <v>941220</v>
      </c>
      <c r="K223" s="5">
        <v>5</v>
      </c>
    </row>
    <row r="224" spans="2:11" ht="11.25">
      <c r="B224" s="39" t="s">
        <v>1030</v>
      </c>
      <c r="C224" s="17" t="s">
        <v>1029</v>
      </c>
      <c r="D224" s="17" t="s">
        <v>702</v>
      </c>
      <c r="E224" s="39" t="s">
        <v>584</v>
      </c>
      <c r="F224" s="17" t="s">
        <v>1008</v>
      </c>
      <c r="G224" s="18" t="s">
        <v>626</v>
      </c>
      <c r="H224" s="19">
        <v>941028</v>
      </c>
      <c r="I224" s="17" t="s">
        <v>1115</v>
      </c>
      <c r="J224" s="19">
        <v>950119</v>
      </c>
      <c r="K224" s="5">
        <v>2</v>
      </c>
    </row>
    <row r="225" spans="2:11" ht="11.25">
      <c r="B225" s="34" t="s">
        <v>173</v>
      </c>
      <c r="C225" s="17" t="s">
        <v>863</v>
      </c>
      <c r="D225" s="4" t="s">
        <v>174</v>
      </c>
      <c r="E225" s="34" t="s">
        <v>585</v>
      </c>
      <c r="F225" s="17" t="s">
        <v>1057</v>
      </c>
      <c r="G225" s="4" t="s">
        <v>625</v>
      </c>
      <c r="H225" s="14">
        <v>950201</v>
      </c>
      <c r="I225" s="17" t="s">
        <v>1116</v>
      </c>
      <c r="J225" s="14">
        <v>950201</v>
      </c>
      <c r="K225" s="5">
        <v>2</v>
      </c>
    </row>
    <row r="226" spans="2:11" ht="11.25">
      <c r="B226" s="39" t="s">
        <v>669</v>
      </c>
      <c r="C226" s="17" t="s">
        <v>1032</v>
      </c>
      <c r="D226" s="17" t="s">
        <v>701</v>
      </c>
      <c r="E226" s="39" t="s">
        <v>586</v>
      </c>
      <c r="F226" s="17" t="s">
        <v>1021</v>
      </c>
      <c r="G226" s="18" t="s">
        <v>624</v>
      </c>
      <c r="H226" s="19">
        <v>940729</v>
      </c>
      <c r="I226" s="17" t="s">
        <v>1117</v>
      </c>
      <c r="J226" s="19">
        <v>950209</v>
      </c>
      <c r="K226" s="5">
        <v>2</v>
      </c>
    </row>
    <row r="227" spans="2:11" ht="11.25">
      <c r="B227" s="39" t="s">
        <v>982</v>
      </c>
      <c r="C227" s="17" t="s">
        <v>978</v>
      </c>
      <c r="D227" s="17" t="s">
        <v>979</v>
      </c>
      <c r="E227" s="39" t="s">
        <v>587</v>
      </c>
      <c r="F227" s="17" t="s">
        <v>960</v>
      </c>
      <c r="G227" s="18" t="s">
        <v>587</v>
      </c>
      <c r="H227" s="19">
        <v>950104</v>
      </c>
      <c r="I227" s="17" t="s">
        <v>1118</v>
      </c>
      <c r="J227" s="19">
        <v>950222</v>
      </c>
      <c r="K227" s="5">
        <v>2</v>
      </c>
    </row>
    <row r="228" spans="2:11" ht="11.25">
      <c r="B228" s="38" t="s">
        <v>443</v>
      </c>
      <c r="C228" s="17">
        <v>434390</v>
      </c>
      <c r="D228" s="4" t="s">
        <v>529</v>
      </c>
      <c r="E228" s="38" t="s">
        <v>1161</v>
      </c>
      <c r="F228" s="17" t="s">
        <v>1043</v>
      </c>
      <c r="G228" s="8" t="s">
        <v>374</v>
      </c>
      <c r="H228" s="15"/>
      <c r="I228" s="17" t="s">
        <v>1147</v>
      </c>
      <c r="J228" s="8">
        <v>950401</v>
      </c>
      <c r="K228" s="5">
        <v>2</v>
      </c>
    </row>
    <row r="229" spans="2:11" ht="11.25">
      <c r="B229" s="39" t="s">
        <v>668</v>
      </c>
      <c r="C229" s="17" t="s">
        <v>927</v>
      </c>
      <c r="D229" s="17" t="s">
        <v>700</v>
      </c>
      <c r="E229" s="39" t="s">
        <v>588</v>
      </c>
      <c r="F229" s="17" t="s">
        <v>911</v>
      </c>
      <c r="G229" s="18" t="s">
        <v>623</v>
      </c>
      <c r="H229" s="19">
        <v>950222</v>
      </c>
      <c r="I229" s="17" t="s">
        <v>1119</v>
      </c>
      <c r="J229" s="19">
        <v>950406</v>
      </c>
      <c r="K229" s="5">
        <v>2</v>
      </c>
    </row>
    <row r="230" spans="2:11" ht="11.25">
      <c r="B230" s="39" t="s">
        <v>667</v>
      </c>
      <c r="C230" s="17" t="s">
        <v>754</v>
      </c>
      <c r="D230" s="17" t="s">
        <v>699</v>
      </c>
      <c r="E230" s="39" t="s">
        <v>589</v>
      </c>
      <c r="F230" s="17" t="s">
        <v>1023</v>
      </c>
      <c r="G230" s="18" t="s">
        <v>622</v>
      </c>
      <c r="H230" s="19">
        <v>950117</v>
      </c>
      <c r="I230" s="17" t="s">
        <v>1120</v>
      </c>
      <c r="J230" s="19">
        <v>950410</v>
      </c>
      <c r="K230" s="5">
        <v>2</v>
      </c>
    </row>
    <row r="231" spans="2:11" ht="11.25">
      <c r="B231" s="39" t="s">
        <v>92</v>
      </c>
      <c r="C231" s="17" t="s">
        <v>854</v>
      </c>
      <c r="D231" s="17" t="s">
        <v>93</v>
      </c>
      <c r="E231" s="39" t="s">
        <v>590</v>
      </c>
      <c r="F231" s="17" t="s">
        <v>961</v>
      </c>
      <c r="G231" s="18" t="s">
        <v>621</v>
      </c>
      <c r="H231" s="19">
        <v>950320</v>
      </c>
      <c r="I231" s="17" t="s">
        <v>1121</v>
      </c>
      <c r="J231" s="19">
        <v>950519</v>
      </c>
      <c r="K231" s="5">
        <v>2</v>
      </c>
    </row>
    <row r="232" spans="2:11" ht="11.25">
      <c r="B232" s="39" t="s">
        <v>666</v>
      </c>
      <c r="C232" s="17" t="s">
        <v>928</v>
      </c>
      <c r="D232" s="17" t="s">
        <v>698</v>
      </c>
      <c r="E232" s="39" t="s">
        <v>591</v>
      </c>
      <c r="F232" s="17" t="s">
        <v>912</v>
      </c>
      <c r="G232" s="18" t="s">
        <v>620</v>
      </c>
      <c r="H232" s="19">
        <v>950404</v>
      </c>
      <c r="I232" s="17" t="s">
        <v>1096</v>
      </c>
      <c r="J232" s="19">
        <v>950524</v>
      </c>
      <c r="K232" s="5">
        <v>2</v>
      </c>
    </row>
    <row r="233" spans="2:11" ht="11.25">
      <c r="B233" s="39" t="s">
        <v>665</v>
      </c>
      <c r="C233" s="17" t="s">
        <v>1082</v>
      </c>
      <c r="D233" s="17" t="s">
        <v>697</v>
      </c>
      <c r="E233" s="39" t="s">
        <v>592</v>
      </c>
      <c r="F233" s="17" t="s">
        <v>1071</v>
      </c>
      <c r="G233" s="18" t="s">
        <v>619</v>
      </c>
      <c r="H233" s="19">
        <v>950406</v>
      </c>
      <c r="I233" s="17" t="s">
        <v>1122</v>
      </c>
      <c r="J233" s="19">
        <v>950601</v>
      </c>
      <c r="K233" s="5">
        <v>2</v>
      </c>
    </row>
    <row r="234" spans="2:11" ht="11.25">
      <c r="B234" s="39" t="s">
        <v>664</v>
      </c>
      <c r="C234" s="17" t="s">
        <v>1084</v>
      </c>
      <c r="D234" s="17" t="s">
        <v>696</v>
      </c>
      <c r="E234" s="39" t="s">
        <v>593</v>
      </c>
      <c r="F234" s="17" t="s">
        <v>1074</v>
      </c>
      <c r="G234" s="18" t="s">
        <v>618</v>
      </c>
      <c r="H234" s="19">
        <v>950324</v>
      </c>
      <c r="I234" s="17" t="s">
        <v>1123</v>
      </c>
      <c r="J234" s="19">
        <v>950613</v>
      </c>
      <c r="K234" s="5">
        <v>2</v>
      </c>
    </row>
    <row r="235" spans="2:11" ht="11.25">
      <c r="B235" s="39" t="s">
        <v>663</v>
      </c>
      <c r="C235" s="17" t="s">
        <v>1050</v>
      </c>
      <c r="D235" s="17" t="s">
        <v>695</v>
      </c>
      <c r="E235" s="39" t="s">
        <v>1163</v>
      </c>
      <c r="F235" s="17" t="s">
        <v>1048</v>
      </c>
      <c r="G235" s="18" t="s">
        <v>617</v>
      </c>
      <c r="H235" s="19">
        <v>950504</v>
      </c>
      <c r="I235" s="17" t="s">
        <v>1124</v>
      </c>
      <c r="J235" s="19">
        <v>950712</v>
      </c>
      <c r="K235" s="5">
        <v>2</v>
      </c>
    </row>
    <row r="236" spans="2:11" ht="11.25">
      <c r="B236" s="39" t="s">
        <v>926</v>
      </c>
      <c r="C236" s="17" t="s">
        <v>929</v>
      </c>
      <c r="D236" s="17" t="s">
        <v>694</v>
      </c>
      <c r="E236" s="39" t="s">
        <v>594</v>
      </c>
      <c r="F236" s="17" t="s">
        <v>913</v>
      </c>
      <c r="G236" s="18" t="s">
        <v>616</v>
      </c>
      <c r="H236" s="19">
        <v>950510</v>
      </c>
      <c r="I236" s="17" t="s">
        <v>1125</v>
      </c>
      <c r="J236" s="19">
        <v>950718</v>
      </c>
      <c r="K236" s="5">
        <v>2</v>
      </c>
    </row>
    <row r="237" spans="2:11" ht="11.25">
      <c r="B237" s="39" t="s">
        <v>662</v>
      </c>
      <c r="C237" s="17" t="s">
        <v>1054</v>
      </c>
      <c r="D237" s="17" t="s">
        <v>693</v>
      </c>
      <c r="E237" s="39" t="s">
        <v>1162</v>
      </c>
      <c r="F237" s="17" t="s">
        <v>1036</v>
      </c>
      <c r="G237" s="18" t="s">
        <v>615</v>
      </c>
      <c r="H237" s="19">
        <v>950315</v>
      </c>
      <c r="I237" s="17" t="s">
        <v>1126</v>
      </c>
      <c r="J237" s="19">
        <v>950726</v>
      </c>
      <c r="K237" s="5">
        <v>2</v>
      </c>
    </row>
    <row r="238" spans="2:11" ht="11.25">
      <c r="B238" s="39" t="s">
        <v>735</v>
      </c>
      <c r="C238" s="17">
        <v>786449</v>
      </c>
      <c r="D238" s="17" t="s">
        <v>736</v>
      </c>
      <c r="E238" s="39" t="s">
        <v>733</v>
      </c>
      <c r="F238" s="17">
        <v>917294</v>
      </c>
      <c r="G238" s="18" t="s">
        <v>734</v>
      </c>
      <c r="H238" s="19">
        <v>950413</v>
      </c>
      <c r="I238" s="17" t="s">
        <v>1127</v>
      </c>
      <c r="J238" s="19">
        <v>950728</v>
      </c>
      <c r="K238" s="5">
        <v>2</v>
      </c>
    </row>
    <row r="239" spans="2:11" ht="11.25">
      <c r="B239" s="39" t="s">
        <v>661</v>
      </c>
      <c r="C239" s="17" t="s">
        <v>1080</v>
      </c>
      <c r="D239" s="17" t="s">
        <v>692</v>
      </c>
      <c r="E239" s="39" t="s">
        <v>595</v>
      </c>
      <c r="F239" s="17" t="s">
        <v>1063</v>
      </c>
      <c r="G239" s="18" t="s">
        <v>1079</v>
      </c>
      <c r="H239" s="19">
        <v>950622</v>
      </c>
      <c r="I239" s="17" t="s">
        <v>1128</v>
      </c>
      <c r="J239" s="19">
        <v>950803</v>
      </c>
      <c r="K239" s="5">
        <v>2</v>
      </c>
    </row>
    <row r="240" spans="2:11" ht="11.25">
      <c r="B240" s="39" t="s">
        <v>660</v>
      </c>
      <c r="C240" s="17" t="s">
        <v>906</v>
      </c>
      <c r="D240" s="17" t="s">
        <v>691</v>
      </c>
      <c r="E240" s="39" t="s">
        <v>596</v>
      </c>
      <c r="F240" s="17" t="s">
        <v>895</v>
      </c>
      <c r="G240" s="18" t="s">
        <v>596</v>
      </c>
      <c r="H240" s="19">
        <v>950715</v>
      </c>
      <c r="I240" s="17" t="s">
        <v>1129</v>
      </c>
      <c r="J240" s="19">
        <v>950814</v>
      </c>
      <c r="K240" s="5">
        <v>2</v>
      </c>
    </row>
    <row r="241" spans="2:11" ht="11.25">
      <c r="B241" s="39" t="s">
        <v>909</v>
      </c>
      <c r="C241" s="17" t="s">
        <v>907</v>
      </c>
      <c r="D241" s="17" t="s">
        <v>908</v>
      </c>
      <c r="E241" s="39" t="s">
        <v>597</v>
      </c>
      <c r="F241" s="17" t="s">
        <v>898</v>
      </c>
      <c r="G241" s="18" t="s">
        <v>614</v>
      </c>
      <c r="H241" s="19">
        <v>950418</v>
      </c>
      <c r="I241" s="17" t="s">
        <v>1130</v>
      </c>
      <c r="J241" s="19">
        <v>950906</v>
      </c>
      <c r="K241" s="5">
        <v>2</v>
      </c>
    </row>
    <row r="242" spans="2:11" ht="11.25">
      <c r="B242" s="39" t="s">
        <v>1026</v>
      </c>
      <c r="C242" s="17" t="s">
        <v>1027</v>
      </c>
      <c r="D242" s="17" t="s">
        <v>690</v>
      </c>
      <c r="E242" s="39" t="s">
        <v>598</v>
      </c>
      <c r="F242" s="17" t="s">
        <v>1004</v>
      </c>
      <c r="G242" s="18" t="s">
        <v>613</v>
      </c>
      <c r="H242" s="19">
        <v>950801</v>
      </c>
      <c r="I242" s="17" t="s">
        <v>1131</v>
      </c>
      <c r="J242" s="19">
        <v>950921</v>
      </c>
      <c r="K242" s="5">
        <v>2</v>
      </c>
    </row>
    <row r="243" spans="2:11" ht="11.25">
      <c r="B243" s="39" t="s">
        <v>1034</v>
      </c>
      <c r="C243" s="17" t="s">
        <v>1033</v>
      </c>
      <c r="D243" s="17" t="s">
        <v>974</v>
      </c>
      <c r="E243" s="39" t="s">
        <v>599</v>
      </c>
      <c r="F243" s="17" t="s">
        <v>1022</v>
      </c>
      <c r="G243" s="18" t="s">
        <v>612</v>
      </c>
      <c r="H243" s="19">
        <v>950801</v>
      </c>
      <c r="I243" s="17" t="s">
        <v>1132</v>
      </c>
      <c r="J243" s="19">
        <v>950925</v>
      </c>
      <c r="K243" s="5">
        <v>2</v>
      </c>
    </row>
    <row r="244" spans="2:11" ht="11.25">
      <c r="B244" s="39" t="s">
        <v>658</v>
      </c>
      <c r="C244" s="17" t="s">
        <v>948</v>
      </c>
      <c r="D244" s="17" t="s">
        <v>688</v>
      </c>
      <c r="E244" s="39" t="s">
        <v>601</v>
      </c>
      <c r="F244" s="17" t="s">
        <v>937</v>
      </c>
      <c r="G244" s="18" t="s">
        <v>610</v>
      </c>
      <c r="H244" s="19">
        <v>950808</v>
      </c>
      <c r="I244" s="17" t="s">
        <v>1133</v>
      </c>
      <c r="J244" s="19">
        <v>951011</v>
      </c>
      <c r="K244" s="5">
        <v>2</v>
      </c>
    </row>
    <row r="245" spans="2:11" ht="11.25">
      <c r="B245" s="39" t="s">
        <v>659</v>
      </c>
      <c r="C245" s="17" t="s">
        <v>1081</v>
      </c>
      <c r="D245" s="17" t="s">
        <v>689</v>
      </c>
      <c r="E245" s="39" t="s">
        <v>600</v>
      </c>
      <c r="F245" s="17" t="s">
        <v>1070</v>
      </c>
      <c r="G245" s="18" t="s">
        <v>611</v>
      </c>
      <c r="H245" s="19">
        <v>950804</v>
      </c>
      <c r="I245" s="17" t="s">
        <v>1134</v>
      </c>
      <c r="J245" s="19">
        <v>951011</v>
      </c>
      <c r="K245" s="5">
        <v>5</v>
      </c>
    </row>
    <row r="246" spans="2:11" ht="11.25">
      <c r="B246" s="38" t="s">
        <v>435</v>
      </c>
      <c r="C246" s="17" t="s">
        <v>1000</v>
      </c>
      <c r="D246" s="17" t="s">
        <v>520</v>
      </c>
      <c r="E246" s="39" t="s">
        <v>602</v>
      </c>
      <c r="F246" s="17" t="s">
        <v>984</v>
      </c>
      <c r="G246" s="18" t="s">
        <v>609</v>
      </c>
      <c r="H246" s="19">
        <v>950523</v>
      </c>
      <c r="I246" s="17" t="s">
        <v>1135</v>
      </c>
      <c r="J246" s="19">
        <v>951023</v>
      </c>
      <c r="K246" s="5">
        <v>2</v>
      </c>
    </row>
    <row r="247" spans="2:11" ht="11.25">
      <c r="B247" s="39" t="s">
        <v>950</v>
      </c>
      <c r="C247" s="17" t="s">
        <v>949</v>
      </c>
      <c r="D247" s="17" t="s">
        <v>687</v>
      </c>
      <c r="E247" s="39" t="s">
        <v>603</v>
      </c>
      <c r="F247" s="17" t="s">
        <v>939</v>
      </c>
      <c r="G247" s="18" t="s">
        <v>608</v>
      </c>
      <c r="H247" s="19">
        <v>950829</v>
      </c>
      <c r="I247" s="17" t="s">
        <v>1133</v>
      </c>
      <c r="J247" s="19">
        <v>951024</v>
      </c>
      <c r="K247" s="5">
        <v>2</v>
      </c>
    </row>
    <row r="248" spans="2:11" ht="11.25">
      <c r="B248" s="39" t="s">
        <v>657</v>
      </c>
      <c r="C248" s="17" t="s">
        <v>1002</v>
      </c>
      <c r="D248" s="17" t="s">
        <v>686</v>
      </c>
      <c r="E248" s="39" t="s">
        <v>604</v>
      </c>
      <c r="F248" s="17" t="s">
        <v>986</v>
      </c>
      <c r="G248" s="18" t="s">
        <v>607</v>
      </c>
      <c r="H248" s="19">
        <v>950818</v>
      </c>
      <c r="I248" s="17" t="s">
        <v>1136</v>
      </c>
      <c r="J248" s="19">
        <v>951108</v>
      </c>
      <c r="K248" s="5">
        <v>2</v>
      </c>
    </row>
    <row r="249" spans="2:11" ht="11.25">
      <c r="B249" s="39" t="s">
        <v>656</v>
      </c>
      <c r="C249" s="17" t="s">
        <v>905</v>
      </c>
      <c r="D249" s="17" t="s">
        <v>685</v>
      </c>
      <c r="E249" s="39" t="s">
        <v>605</v>
      </c>
      <c r="F249" s="17" t="s">
        <v>891</v>
      </c>
      <c r="G249" s="18" t="s">
        <v>606</v>
      </c>
      <c r="H249" s="19">
        <v>951023</v>
      </c>
      <c r="I249" s="17" t="s">
        <v>1137</v>
      </c>
      <c r="J249" s="19">
        <v>951212</v>
      </c>
      <c r="K249" s="5">
        <v>5</v>
      </c>
    </row>
    <row r="250" spans="2:11" ht="11.25">
      <c r="B250" s="38" t="s">
        <v>438</v>
      </c>
      <c r="C250" s="17">
        <v>460573</v>
      </c>
      <c r="D250" s="4" t="s">
        <v>524</v>
      </c>
      <c r="E250" s="38" t="s">
        <v>743</v>
      </c>
      <c r="F250" s="17" t="s">
        <v>983</v>
      </c>
      <c r="G250" s="8" t="s">
        <v>369</v>
      </c>
      <c r="H250" s="15">
        <f>DATE(1995,12,8)</f>
        <v>35041</v>
      </c>
      <c r="I250" s="17" t="s">
        <v>1138</v>
      </c>
      <c r="J250" s="8">
        <v>960201</v>
      </c>
      <c r="K250" s="5">
        <v>2</v>
      </c>
    </row>
    <row r="251" spans="2:11" ht="11.25">
      <c r="B251" s="38" t="s">
        <v>460</v>
      </c>
      <c r="C251" s="17" t="s">
        <v>487</v>
      </c>
      <c r="D251" s="4" t="s">
        <v>545</v>
      </c>
      <c r="E251" s="38" t="s">
        <v>319</v>
      </c>
      <c r="F251" s="17" t="s">
        <v>923</v>
      </c>
      <c r="G251" s="8" t="s">
        <v>395</v>
      </c>
      <c r="H251" s="15">
        <f>DATE(1995,10,11)</f>
        <v>34983</v>
      </c>
      <c r="I251" s="17" t="s">
        <v>1139</v>
      </c>
      <c r="J251" s="8">
        <v>960208</v>
      </c>
      <c r="K251" s="5">
        <v>2</v>
      </c>
    </row>
    <row r="252" spans="2:11" ht="11.25">
      <c r="B252" s="38" t="s">
        <v>419</v>
      </c>
      <c r="C252" s="17">
        <v>859547</v>
      </c>
      <c r="D252" s="4" t="s">
        <v>503</v>
      </c>
      <c r="E252" s="38" t="s">
        <v>281</v>
      </c>
      <c r="F252" s="17" t="s">
        <v>1047</v>
      </c>
      <c r="G252" s="8" t="s">
        <v>346</v>
      </c>
      <c r="H252" s="15">
        <f>DATE(1995,12,20)</f>
        <v>35053</v>
      </c>
      <c r="I252" s="17" t="s">
        <v>1140</v>
      </c>
      <c r="J252" s="8">
        <v>960308</v>
      </c>
      <c r="K252" s="8">
        <v>5</v>
      </c>
    </row>
    <row r="253" spans="2:11" ht="11.25">
      <c r="B253" s="38" t="s">
        <v>661</v>
      </c>
      <c r="C253" s="17" t="s">
        <v>1080</v>
      </c>
      <c r="D253" s="4" t="s">
        <v>692</v>
      </c>
      <c r="E253" s="38" t="s">
        <v>279</v>
      </c>
      <c r="F253" s="17" t="s">
        <v>1062</v>
      </c>
      <c r="G253" s="8" t="s">
        <v>344</v>
      </c>
      <c r="H253" s="15">
        <f>DATE(1996,1,16)</f>
        <v>35080</v>
      </c>
      <c r="I253" s="17" t="s">
        <v>1141</v>
      </c>
      <c r="J253" s="8">
        <v>960319</v>
      </c>
      <c r="K253" s="5">
        <v>2</v>
      </c>
    </row>
    <row r="254" spans="2:11" ht="11.25">
      <c r="B254" s="38" t="s">
        <v>451</v>
      </c>
      <c r="C254" s="17" t="s">
        <v>485</v>
      </c>
      <c r="D254" s="4" t="s">
        <v>537</v>
      </c>
      <c r="E254" s="38" t="s">
        <v>310</v>
      </c>
      <c r="F254" s="17" t="s">
        <v>947</v>
      </c>
      <c r="G254" s="8" t="s">
        <v>384</v>
      </c>
      <c r="H254" s="15">
        <f>DATE(1996,1,12)</f>
        <v>35076</v>
      </c>
      <c r="I254" s="17" t="s">
        <v>1142</v>
      </c>
      <c r="J254" s="8">
        <v>960321</v>
      </c>
      <c r="K254" s="5">
        <v>2</v>
      </c>
    </row>
    <row r="255" spans="2:11" ht="11.25">
      <c r="B255" s="38" t="s">
        <v>225</v>
      </c>
      <c r="C255" s="17" t="s">
        <v>863</v>
      </c>
      <c r="D255" s="4" t="s">
        <v>174</v>
      </c>
      <c r="E255" s="38" t="s">
        <v>749</v>
      </c>
      <c r="F255" s="17" t="s">
        <v>1059</v>
      </c>
      <c r="G255" s="8" t="s">
        <v>343</v>
      </c>
      <c r="H255" s="15">
        <f>DATE(1996,2,1)</f>
        <v>35096</v>
      </c>
      <c r="I255" s="17" t="s">
        <v>1143</v>
      </c>
      <c r="J255" s="8">
        <v>960327</v>
      </c>
      <c r="K255" s="5">
        <v>2</v>
      </c>
    </row>
    <row r="256" spans="2:11" ht="11.25">
      <c r="B256" s="38" t="s">
        <v>1055</v>
      </c>
      <c r="C256" s="17" t="s">
        <v>1051</v>
      </c>
      <c r="D256" s="4" t="s">
        <v>522</v>
      </c>
      <c r="E256" s="38" t="s">
        <v>299</v>
      </c>
      <c r="F256" s="17" t="s">
        <v>886</v>
      </c>
      <c r="G256" s="8" t="s">
        <v>366</v>
      </c>
      <c r="H256" s="15">
        <f>DATE(1996,3,1)</f>
        <v>35125</v>
      </c>
      <c r="I256" s="17" t="s">
        <v>1144</v>
      </c>
      <c r="J256" s="8">
        <v>960328</v>
      </c>
      <c r="K256" s="5">
        <v>2</v>
      </c>
    </row>
    <row r="257" spans="2:11" ht="11.25">
      <c r="B257" s="38" t="s">
        <v>415</v>
      </c>
      <c r="C257" s="17">
        <v>944124</v>
      </c>
      <c r="D257" s="4" t="s">
        <v>499</v>
      </c>
      <c r="E257" s="38" t="s">
        <v>742</v>
      </c>
      <c r="F257" s="17" t="s">
        <v>900</v>
      </c>
      <c r="G257" s="8" t="s">
        <v>334</v>
      </c>
      <c r="H257" s="15">
        <f>DATE(1996,2,1)</f>
        <v>35096</v>
      </c>
      <c r="I257" s="17" t="s">
        <v>1145</v>
      </c>
      <c r="J257" s="8">
        <v>960329</v>
      </c>
      <c r="K257" s="5">
        <v>2</v>
      </c>
    </row>
    <row r="258" spans="2:11" ht="11.25">
      <c r="B258" s="38" t="s">
        <v>462</v>
      </c>
      <c r="C258" s="17">
        <v>125750</v>
      </c>
      <c r="D258" s="4" t="s">
        <v>547</v>
      </c>
      <c r="E258" s="38" t="s">
        <v>725</v>
      </c>
      <c r="F258" s="17" t="s">
        <v>991</v>
      </c>
      <c r="G258" s="8" t="s">
        <v>398</v>
      </c>
      <c r="H258" s="15">
        <f>DATE(1996,2,14)</f>
        <v>35109</v>
      </c>
      <c r="I258" s="26">
        <f>DATE(1996,2,14)</f>
        <v>35109</v>
      </c>
      <c r="J258" s="8">
        <v>960401</v>
      </c>
      <c r="K258" s="5">
        <v>2</v>
      </c>
    </row>
    <row r="259" spans="2:11" ht="11.25">
      <c r="B259" s="38" t="s">
        <v>470</v>
      </c>
      <c r="C259" s="17" t="s">
        <v>493</v>
      </c>
      <c r="D259" s="4" t="s">
        <v>104</v>
      </c>
      <c r="E259" s="38" t="s">
        <v>722</v>
      </c>
      <c r="F259" s="17" t="s">
        <v>990</v>
      </c>
      <c r="G259" s="8" t="s">
        <v>406</v>
      </c>
      <c r="H259" s="15">
        <f>DATE(1996,2,5)</f>
        <v>35100</v>
      </c>
      <c r="I259" s="26">
        <f>DATE(1996,2,5)</f>
        <v>35100</v>
      </c>
      <c r="J259" s="8">
        <v>960403</v>
      </c>
      <c r="K259" s="8">
        <v>5</v>
      </c>
    </row>
    <row r="260" spans="2:11" ht="11.25">
      <c r="B260" s="34" t="s">
        <v>254</v>
      </c>
      <c r="C260" s="17" t="s">
        <v>483</v>
      </c>
      <c r="D260" s="4" t="s">
        <v>255</v>
      </c>
      <c r="E260" s="38" t="s">
        <v>724</v>
      </c>
      <c r="F260" s="17" t="s">
        <v>921</v>
      </c>
      <c r="G260" s="8" t="s">
        <v>377</v>
      </c>
      <c r="H260" s="15">
        <f>DATE(1996,2,20)</f>
        <v>35115</v>
      </c>
      <c r="I260" s="26">
        <f>DATE(1996,2,20)</f>
        <v>35115</v>
      </c>
      <c r="J260" s="8">
        <v>960418</v>
      </c>
      <c r="K260" s="5">
        <v>2</v>
      </c>
    </row>
    <row r="261" spans="2:11" ht="11.25">
      <c r="B261" s="38" t="s">
        <v>418</v>
      </c>
      <c r="C261" s="17">
        <v>894190</v>
      </c>
      <c r="D261" s="4" t="s">
        <v>502</v>
      </c>
      <c r="E261" s="38" t="s">
        <v>275</v>
      </c>
      <c r="F261" s="17" t="s">
        <v>1067</v>
      </c>
      <c r="G261" s="8" t="s">
        <v>337</v>
      </c>
      <c r="H261" s="15">
        <f>DATE(1996,3,12)</f>
        <v>35136</v>
      </c>
      <c r="I261" s="26">
        <f>DATE(1996,3,12)</f>
        <v>35136</v>
      </c>
      <c r="J261" s="8">
        <v>960422</v>
      </c>
      <c r="K261" s="5">
        <v>2</v>
      </c>
    </row>
    <row r="262" spans="2:11" ht="11.25">
      <c r="B262" s="34" t="s">
        <v>228</v>
      </c>
      <c r="C262" s="17" t="s">
        <v>826</v>
      </c>
      <c r="D262" s="4" t="s">
        <v>229</v>
      </c>
      <c r="E262" s="38" t="s">
        <v>280</v>
      </c>
      <c r="F262" s="17" t="s">
        <v>889</v>
      </c>
      <c r="G262" s="8" t="s">
        <v>345</v>
      </c>
      <c r="H262" s="15">
        <f>DATE(1996,2,20)</f>
        <v>35115</v>
      </c>
      <c r="I262" s="26">
        <f>DATE(1996,2,20)</f>
        <v>35115</v>
      </c>
      <c r="J262" s="8">
        <v>960425</v>
      </c>
      <c r="K262" s="5">
        <v>2</v>
      </c>
    </row>
    <row r="263" spans="2:11" ht="11.25">
      <c r="B263" s="38" t="s">
        <v>450</v>
      </c>
      <c r="C263" s="17">
        <v>345370</v>
      </c>
      <c r="D263" s="4" t="s">
        <v>536</v>
      </c>
      <c r="E263" s="38" t="s">
        <v>309</v>
      </c>
      <c r="F263" s="17" t="s">
        <v>892</v>
      </c>
      <c r="G263" s="8" t="s">
        <v>383</v>
      </c>
      <c r="H263" s="15">
        <f>DATE(1996,2,9)</f>
        <v>35104</v>
      </c>
      <c r="I263" s="26">
        <f>DATE(1996,2,9)</f>
        <v>35104</v>
      </c>
      <c r="J263" s="8">
        <v>960507</v>
      </c>
      <c r="K263" s="8">
        <v>5</v>
      </c>
    </row>
    <row r="264" spans="2:11" ht="11.25">
      <c r="B264" s="34" t="s">
        <v>242</v>
      </c>
      <c r="C264" s="17" t="s">
        <v>827</v>
      </c>
      <c r="D264" s="4" t="s">
        <v>243</v>
      </c>
      <c r="E264" s="38" t="s">
        <v>296</v>
      </c>
      <c r="F264" s="17" t="s">
        <v>890</v>
      </c>
      <c r="G264" s="8" t="s">
        <v>363</v>
      </c>
      <c r="H264" s="15">
        <f>DATE(1996,3,15)</f>
        <v>35139</v>
      </c>
      <c r="I264" s="17" t="s">
        <v>1146</v>
      </c>
      <c r="J264" s="8">
        <v>960522</v>
      </c>
      <c r="K264" s="5">
        <v>2</v>
      </c>
    </row>
    <row r="265" spans="2:11" ht="11.25">
      <c r="B265" s="38" t="s">
        <v>457</v>
      </c>
      <c r="C265" s="17">
        <v>263534</v>
      </c>
      <c r="D265" s="4" t="s">
        <v>541</v>
      </c>
      <c r="E265" s="38" t="s">
        <v>315</v>
      </c>
      <c r="F265" s="17" t="s">
        <v>940</v>
      </c>
      <c r="G265" s="8" t="s">
        <v>390</v>
      </c>
      <c r="H265" s="15">
        <f>DATE(1996,4,12)</f>
        <v>35167</v>
      </c>
      <c r="I265" s="17" t="s">
        <v>1148</v>
      </c>
      <c r="J265" s="8">
        <v>960613</v>
      </c>
      <c r="K265" s="5">
        <v>2</v>
      </c>
    </row>
    <row r="266" spans="2:11" ht="11.25">
      <c r="B266" s="38" t="s">
        <v>441</v>
      </c>
      <c r="C266" s="17">
        <v>452729</v>
      </c>
      <c r="D266" s="4" t="s">
        <v>527</v>
      </c>
      <c r="E266" s="38" t="s">
        <v>1044</v>
      </c>
      <c r="F266" s="17" t="s">
        <v>1045</v>
      </c>
      <c r="G266" s="8" t="s">
        <v>372</v>
      </c>
      <c r="H266" s="15">
        <f>DATE(1996,4,5)</f>
        <v>35160</v>
      </c>
      <c r="I266" s="17" t="s">
        <v>1149</v>
      </c>
      <c r="J266" s="8">
        <v>960613</v>
      </c>
      <c r="K266" s="5">
        <v>2</v>
      </c>
    </row>
    <row r="267" spans="2:11" ht="11.25">
      <c r="B267" s="38" t="s">
        <v>1056</v>
      </c>
      <c r="C267" s="17">
        <v>457472</v>
      </c>
      <c r="D267" s="4" t="s">
        <v>523</v>
      </c>
      <c r="E267" s="38" t="s">
        <v>300</v>
      </c>
      <c r="F267" s="17" t="s">
        <v>1039</v>
      </c>
      <c r="G267" s="8" t="s">
        <v>368</v>
      </c>
      <c r="H267" s="15">
        <f>DATE(1996,5,7)</f>
        <v>35192</v>
      </c>
      <c r="I267" s="17" t="s">
        <v>1150</v>
      </c>
      <c r="J267" s="8">
        <v>960620</v>
      </c>
      <c r="K267" s="5">
        <v>2</v>
      </c>
    </row>
    <row r="268" spans="2:11" ht="11.25">
      <c r="B268" s="38" t="s">
        <v>225</v>
      </c>
      <c r="C268" s="17" t="s">
        <v>863</v>
      </c>
      <c r="D268" s="4" t="s">
        <v>174</v>
      </c>
      <c r="E268" s="38" t="s">
        <v>751</v>
      </c>
      <c r="F268" s="17" t="s">
        <v>1068</v>
      </c>
      <c r="G268" s="8" t="s">
        <v>342</v>
      </c>
      <c r="H268" s="15">
        <f>DATE(1996,3,29)</f>
        <v>35153</v>
      </c>
      <c r="I268" s="17" t="s">
        <v>1151</v>
      </c>
      <c r="J268" s="8">
        <v>960627</v>
      </c>
      <c r="K268" s="5">
        <v>2</v>
      </c>
    </row>
    <row r="269" spans="2:11" ht="11.25">
      <c r="B269" s="38" t="s">
        <v>430</v>
      </c>
      <c r="C269" s="17">
        <v>635405</v>
      </c>
      <c r="D269" s="4" t="s">
        <v>515</v>
      </c>
      <c r="E269" s="38" t="s">
        <v>291</v>
      </c>
      <c r="F269" s="17" t="s">
        <v>1010</v>
      </c>
      <c r="G269" s="8" t="s">
        <v>358</v>
      </c>
      <c r="H269" s="15">
        <f>DATE(1996,6,7)</f>
        <v>35223</v>
      </c>
      <c r="I269" s="17" t="s">
        <v>1152</v>
      </c>
      <c r="J269" s="8">
        <v>960808</v>
      </c>
      <c r="K269" s="5">
        <v>2</v>
      </c>
    </row>
    <row r="270" spans="2:11" ht="11.25">
      <c r="B270" s="38" t="s">
        <v>416</v>
      </c>
      <c r="C270" s="17" t="s">
        <v>476</v>
      </c>
      <c r="D270" s="4" t="s">
        <v>500</v>
      </c>
      <c r="E270" s="38" t="s">
        <v>273</v>
      </c>
      <c r="F270" s="17" t="s">
        <v>894</v>
      </c>
      <c r="G270" s="8" t="s">
        <v>335</v>
      </c>
      <c r="H270" s="15">
        <f>DATE(1996,6,26)</f>
        <v>35242</v>
      </c>
      <c r="I270" s="17" t="s">
        <v>1153</v>
      </c>
      <c r="J270" s="8">
        <v>960820</v>
      </c>
      <c r="K270" s="5">
        <v>2</v>
      </c>
    </row>
    <row r="271" spans="2:11" ht="11.25">
      <c r="B271" s="38" t="s">
        <v>417</v>
      </c>
      <c r="C271" s="17">
        <v>895906</v>
      </c>
      <c r="D271" s="4" t="s">
        <v>501</v>
      </c>
      <c r="E271" s="38" t="s">
        <v>274</v>
      </c>
      <c r="F271" s="17" t="s">
        <v>1066</v>
      </c>
      <c r="G271" s="8" t="s">
        <v>336</v>
      </c>
      <c r="H271" s="15">
        <f>DATE(1996,6,26)</f>
        <v>35242</v>
      </c>
      <c r="I271" s="17" t="s">
        <v>1154</v>
      </c>
      <c r="J271" s="8">
        <v>960822</v>
      </c>
      <c r="K271" s="5">
        <v>2</v>
      </c>
    </row>
    <row r="272" spans="2:11" ht="11.25">
      <c r="B272" s="38" t="s">
        <v>435</v>
      </c>
      <c r="C272" s="17">
        <v>532716</v>
      </c>
      <c r="D272" s="4" t="s">
        <v>520</v>
      </c>
      <c r="E272" s="38" t="s">
        <v>297</v>
      </c>
      <c r="F272" s="17" t="s">
        <v>887</v>
      </c>
      <c r="G272" s="8" t="s">
        <v>364</v>
      </c>
      <c r="H272" s="15">
        <f>DATE(1996,7,17)</f>
        <v>35263</v>
      </c>
      <c r="I272" s="17" t="s">
        <v>1155</v>
      </c>
      <c r="J272" s="8">
        <v>960925</v>
      </c>
      <c r="K272" s="5">
        <v>2</v>
      </c>
    </row>
    <row r="273" spans="2:11" ht="11.25">
      <c r="B273" s="38" t="s">
        <v>472</v>
      </c>
      <c r="C273" s="17" t="s">
        <v>495</v>
      </c>
      <c r="D273" s="4" t="s">
        <v>472</v>
      </c>
      <c r="E273" s="38" t="s">
        <v>723</v>
      </c>
      <c r="F273" s="17" t="s">
        <v>1040</v>
      </c>
      <c r="G273" s="8" t="s">
        <v>408</v>
      </c>
      <c r="H273" s="15">
        <f>DATE(1996,8,8)</f>
        <v>35285</v>
      </c>
      <c r="I273" s="17" t="s">
        <v>1156</v>
      </c>
      <c r="J273" s="8">
        <v>961011</v>
      </c>
      <c r="K273" s="8">
        <v>5</v>
      </c>
    </row>
    <row r="274" spans="2:11" ht="11.25">
      <c r="B274" s="38" t="s">
        <v>440</v>
      </c>
      <c r="C274" s="17">
        <v>458157</v>
      </c>
      <c r="D274" s="4" t="s">
        <v>526</v>
      </c>
      <c r="E274" s="38" t="s">
        <v>302</v>
      </c>
      <c r="F274" s="17" t="s">
        <v>1076</v>
      </c>
      <c r="G274" s="8" t="s">
        <v>371</v>
      </c>
      <c r="H274" s="15">
        <f>DATE(1996,7,24)</f>
        <v>35270</v>
      </c>
      <c r="I274" s="17" t="s">
        <v>1152</v>
      </c>
      <c r="J274" s="8">
        <v>961017</v>
      </c>
      <c r="K274" s="5">
        <v>2</v>
      </c>
    </row>
    <row r="275" spans="2:11" ht="11.25">
      <c r="B275" s="38" t="s">
        <v>452</v>
      </c>
      <c r="C275" s="17">
        <v>317867</v>
      </c>
      <c r="D275" s="4" t="s">
        <v>538</v>
      </c>
      <c r="E275" s="38" t="s">
        <v>311</v>
      </c>
      <c r="F275" s="17" t="s">
        <v>996</v>
      </c>
      <c r="G275" s="8" t="s">
        <v>385</v>
      </c>
      <c r="H275" s="15">
        <f>DATE(1996,8,26)</f>
        <v>35303</v>
      </c>
      <c r="I275" s="17" t="s">
        <v>1157</v>
      </c>
      <c r="J275" s="8">
        <v>961025</v>
      </c>
      <c r="K275" s="8">
        <v>5</v>
      </c>
    </row>
    <row r="276" spans="2:11" ht="11.25">
      <c r="B276" s="38" t="s">
        <v>413</v>
      </c>
      <c r="C276" s="17">
        <v>929297</v>
      </c>
      <c r="D276" s="4" t="s">
        <v>94</v>
      </c>
      <c r="E276" s="38" t="s">
        <v>744</v>
      </c>
      <c r="F276" s="17" t="s">
        <v>997</v>
      </c>
      <c r="G276" s="8" t="s">
        <v>332</v>
      </c>
      <c r="H276" s="15">
        <f>DATE(1996,9,13)</f>
        <v>35321</v>
      </c>
      <c r="I276" s="17" t="s">
        <v>1158</v>
      </c>
      <c r="J276" s="8">
        <v>961030</v>
      </c>
      <c r="K276" s="8">
        <v>5</v>
      </c>
    </row>
    <row r="277" spans="2:11" ht="11.25">
      <c r="B277" s="38" t="s">
        <v>453</v>
      </c>
      <c r="C277" s="17">
        <v>315621</v>
      </c>
      <c r="D277" s="4" t="s">
        <v>539</v>
      </c>
      <c r="E277" s="38" t="s">
        <v>1014</v>
      </c>
      <c r="F277" s="17" t="s">
        <v>1012</v>
      </c>
      <c r="G277" s="8" t="s">
        <v>386</v>
      </c>
      <c r="H277" s="15">
        <f>DATE(1996,10,8)</f>
        <v>35346</v>
      </c>
      <c r="I277" s="17" t="s">
        <v>1159</v>
      </c>
      <c r="J277" s="8">
        <v>961031</v>
      </c>
      <c r="K277" s="5">
        <v>2</v>
      </c>
    </row>
    <row r="278" spans="2:11" ht="11.25">
      <c r="B278" s="38" t="s">
        <v>427</v>
      </c>
      <c r="C278" s="17" t="s">
        <v>479</v>
      </c>
      <c r="D278" s="4" t="s">
        <v>511</v>
      </c>
      <c r="E278" s="38" t="s">
        <v>748</v>
      </c>
      <c r="F278" s="17" t="s">
        <v>1025</v>
      </c>
      <c r="G278" s="8" t="s">
        <v>354</v>
      </c>
      <c r="H278" s="15">
        <f>DATE(1996,10,11)</f>
        <v>35349</v>
      </c>
      <c r="I278" s="17" t="s">
        <v>1160</v>
      </c>
      <c r="J278" s="8">
        <v>961111</v>
      </c>
      <c r="K278" s="5">
        <v>2</v>
      </c>
    </row>
    <row r="279" spans="2:11" ht="22.5">
      <c r="B279" s="38" t="s">
        <v>421</v>
      </c>
      <c r="C279" s="17">
        <v>802012</v>
      </c>
      <c r="D279" s="4" t="s">
        <v>505</v>
      </c>
      <c r="E279" s="38" t="s">
        <v>283</v>
      </c>
      <c r="F279" s="17" t="s">
        <v>1007</v>
      </c>
      <c r="G279" s="8" t="s">
        <v>348</v>
      </c>
      <c r="H279" s="15">
        <f>DATE(1996,9,18)</f>
        <v>35326</v>
      </c>
      <c r="I279" s="17" t="s">
        <v>1164</v>
      </c>
      <c r="J279" s="8">
        <v>961114</v>
      </c>
      <c r="K279" s="8">
        <v>5</v>
      </c>
    </row>
    <row r="280" spans="2:11" ht="11.25">
      <c r="B280" s="38" t="s">
        <v>425</v>
      </c>
      <c r="C280" s="17">
        <v>716941</v>
      </c>
      <c r="D280" s="4" t="s">
        <v>509</v>
      </c>
      <c r="E280" s="38" t="s">
        <v>287</v>
      </c>
      <c r="F280" s="17" t="s">
        <v>902</v>
      </c>
      <c r="G280" s="8" t="s">
        <v>352</v>
      </c>
      <c r="H280" s="15">
        <f>DATE(1996,11,6)</f>
        <v>35375</v>
      </c>
      <c r="I280" s="17" t="s">
        <v>1165</v>
      </c>
      <c r="J280" s="8">
        <v>961126</v>
      </c>
      <c r="K280" s="5">
        <v>2</v>
      </c>
    </row>
    <row r="281" spans="2:11" ht="11.25">
      <c r="B281" s="38" t="s">
        <v>225</v>
      </c>
      <c r="C281" s="17" t="s">
        <v>863</v>
      </c>
      <c r="D281" s="4" t="s">
        <v>174</v>
      </c>
      <c r="E281" s="38" t="s">
        <v>278</v>
      </c>
      <c r="F281" s="17" t="s">
        <v>1058</v>
      </c>
      <c r="G281" s="8" t="s">
        <v>341</v>
      </c>
      <c r="H281" s="15">
        <f>DATE(1996,7,3)</f>
        <v>35249</v>
      </c>
      <c r="I281" s="17" t="s">
        <v>1166</v>
      </c>
      <c r="J281" s="8">
        <v>961213</v>
      </c>
      <c r="K281" s="5">
        <v>2</v>
      </c>
    </row>
    <row r="282" spans="2:11" ht="11.25">
      <c r="B282" s="38" t="s">
        <v>468</v>
      </c>
      <c r="C282" s="17" t="s">
        <v>491</v>
      </c>
      <c r="D282" s="4" t="s">
        <v>553</v>
      </c>
      <c r="E282" s="38" t="s">
        <v>720</v>
      </c>
      <c r="F282" s="17" t="s">
        <v>897</v>
      </c>
      <c r="G282" s="8" t="s">
        <v>404</v>
      </c>
      <c r="H282" s="15">
        <f>DATE(1996,10,11)</f>
        <v>35349</v>
      </c>
      <c r="I282" s="26">
        <f>DATE(1996,10,11)</f>
        <v>35349</v>
      </c>
      <c r="J282" s="8">
        <v>961218</v>
      </c>
      <c r="K282" s="5">
        <v>2</v>
      </c>
    </row>
    <row r="283" spans="2:11" ht="11.25">
      <c r="B283" s="38" t="s">
        <v>446</v>
      </c>
      <c r="C283" s="17">
        <v>361942</v>
      </c>
      <c r="D283" s="4" t="s">
        <v>532</v>
      </c>
      <c r="E283" s="38" t="s">
        <v>745</v>
      </c>
      <c r="F283" s="17" t="s">
        <v>1009</v>
      </c>
      <c r="G283" s="8" t="s">
        <v>378</v>
      </c>
      <c r="H283" s="15">
        <f>DATE(1996,12,12)</f>
        <v>35411</v>
      </c>
      <c r="I283" s="26">
        <f>DATE(1996,12,12)</f>
        <v>35411</v>
      </c>
      <c r="J283" s="8">
        <v>970226</v>
      </c>
      <c r="K283" s="5">
        <v>2</v>
      </c>
    </row>
    <row r="284" spans="2:11" ht="11.25">
      <c r="B284" s="38" t="s">
        <v>428</v>
      </c>
      <c r="C284" s="17">
        <v>676065</v>
      </c>
      <c r="D284" s="4" t="s">
        <v>512</v>
      </c>
      <c r="E284" s="38" t="s">
        <v>741</v>
      </c>
      <c r="F284" s="17" t="s">
        <v>893</v>
      </c>
      <c r="G284" s="8" t="s">
        <v>355</v>
      </c>
      <c r="H284" s="15">
        <f>DATE(1996,12,23)</f>
        <v>35422</v>
      </c>
      <c r="I284" s="26">
        <f>DATE(1996,12,23)</f>
        <v>35422</v>
      </c>
      <c r="J284" s="8">
        <v>970307</v>
      </c>
      <c r="K284" s="5">
        <v>2</v>
      </c>
    </row>
    <row r="285" spans="2:11" ht="11.25">
      <c r="B285" s="38" t="s">
        <v>424</v>
      </c>
      <c r="C285" s="17" t="s">
        <v>934</v>
      </c>
      <c r="D285" s="4" t="s">
        <v>508</v>
      </c>
      <c r="E285" s="38" t="s">
        <v>286</v>
      </c>
      <c r="F285" s="17" t="s">
        <v>919</v>
      </c>
      <c r="G285" s="8" t="s">
        <v>351</v>
      </c>
      <c r="H285" s="15">
        <f>DATE(1996,12,17)</f>
        <v>35416</v>
      </c>
      <c r="I285" s="26">
        <f>DATE(1996,12,17)</f>
        <v>35416</v>
      </c>
      <c r="J285" s="8">
        <v>970326</v>
      </c>
      <c r="K285" s="5">
        <v>2</v>
      </c>
    </row>
    <row r="286" spans="2:11" ht="11.25">
      <c r="B286" s="38" t="s">
        <v>461</v>
      </c>
      <c r="C286" s="17">
        <v>202656</v>
      </c>
      <c r="D286" s="4" t="s">
        <v>546</v>
      </c>
      <c r="E286" s="38" t="s">
        <v>320</v>
      </c>
      <c r="F286" s="17" t="s">
        <v>920</v>
      </c>
      <c r="G286" s="8" t="s">
        <v>396</v>
      </c>
      <c r="H286" s="15">
        <f>DATE(1996,9,12)</f>
        <v>35320</v>
      </c>
      <c r="I286" s="26">
        <f>DATE(1996,9,12)</f>
        <v>35320</v>
      </c>
      <c r="J286" s="8">
        <v>970403</v>
      </c>
      <c r="K286" s="5">
        <v>2</v>
      </c>
    </row>
    <row r="287" spans="2:11" ht="11.25">
      <c r="B287" s="38" t="s">
        <v>426</v>
      </c>
      <c r="C287" s="17">
        <v>697529</v>
      </c>
      <c r="D287" s="4" t="s">
        <v>510</v>
      </c>
      <c r="E287" s="38" t="s">
        <v>288</v>
      </c>
      <c r="F287" s="17" t="s">
        <v>1015</v>
      </c>
      <c r="G287" s="8" t="s">
        <v>353</v>
      </c>
      <c r="H287" s="15">
        <f>DATE(1996,12,20)</f>
        <v>35419</v>
      </c>
      <c r="I287" s="26">
        <f>DATE(1996,12,20)</f>
        <v>35419</v>
      </c>
      <c r="J287" s="8">
        <v>970408</v>
      </c>
      <c r="K287" s="5">
        <v>2</v>
      </c>
    </row>
    <row r="288" spans="2:11" ht="11.25">
      <c r="B288" s="38" t="s">
        <v>450</v>
      </c>
      <c r="C288" s="17">
        <v>345370</v>
      </c>
      <c r="D288" s="4" t="s">
        <v>536</v>
      </c>
      <c r="E288" s="38" t="s">
        <v>559</v>
      </c>
      <c r="F288" s="17" t="s">
        <v>963</v>
      </c>
      <c r="G288" s="8" t="s">
        <v>382</v>
      </c>
      <c r="H288" s="15">
        <f>DATE(1997,2,28)</f>
        <v>35489</v>
      </c>
      <c r="I288" s="17" t="s">
        <v>1167</v>
      </c>
      <c r="J288" s="8">
        <v>970424</v>
      </c>
      <c r="K288" s="5">
        <v>2</v>
      </c>
    </row>
    <row r="289" spans="2:11" ht="11.25">
      <c r="B289" s="38" t="s">
        <v>437</v>
      </c>
      <c r="C289" s="17">
        <v>450912</v>
      </c>
      <c r="D289" s="4" t="s">
        <v>264</v>
      </c>
      <c r="E289" s="38" t="s">
        <v>727</v>
      </c>
      <c r="F289" s="17" t="s">
        <v>959</v>
      </c>
      <c r="G289" s="8" t="s">
        <v>367</v>
      </c>
      <c r="H289" s="15">
        <f>DATE(1997,2,10)</f>
        <v>35471</v>
      </c>
      <c r="I289" s="17" t="s">
        <v>1168</v>
      </c>
      <c r="J289" s="8">
        <v>970521</v>
      </c>
      <c r="K289" s="5">
        <v>2</v>
      </c>
    </row>
    <row r="290" spans="2:11" ht="11.25">
      <c r="B290" s="38" t="s">
        <v>225</v>
      </c>
      <c r="C290" s="17" t="s">
        <v>863</v>
      </c>
      <c r="D290" s="4" t="s">
        <v>174</v>
      </c>
      <c r="E290" s="38" t="s">
        <v>277</v>
      </c>
      <c r="F290" s="17" t="s">
        <v>995</v>
      </c>
      <c r="G290" s="8" t="s">
        <v>340</v>
      </c>
      <c r="H290" s="15">
        <f>DATE(1997,4,15)</f>
        <v>35535</v>
      </c>
      <c r="I290" s="17" t="s">
        <v>1169</v>
      </c>
      <c r="J290" s="8">
        <v>970620</v>
      </c>
      <c r="K290" s="5">
        <v>2</v>
      </c>
    </row>
    <row r="291" spans="2:11" ht="11.25">
      <c r="B291" s="38" t="s">
        <v>469</v>
      </c>
      <c r="C291" s="17" t="s">
        <v>492</v>
      </c>
      <c r="D291" s="4" t="s">
        <v>554</v>
      </c>
      <c r="E291" s="38" t="s">
        <v>721</v>
      </c>
      <c r="F291" s="17" t="s">
        <v>1013</v>
      </c>
      <c r="G291" s="8" t="s">
        <v>405</v>
      </c>
      <c r="H291" s="15">
        <f>DATE(1997,7,16)</f>
        <v>35627</v>
      </c>
      <c r="I291" s="17" t="s">
        <v>1170</v>
      </c>
      <c r="J291" s="8">
        <v>970915</v>
      </c>
      <c r="K291" s="5">
        <v>2</v>
      </c>
    </row>
    <row r="292" spans="2:11" ht="22.5">
      <c r="B292" s="38" t="s">
        <v>455</v>
      </c>
      <c r="C292" s="17" t="s">
        <v>486</v>
      </c>
      <c r="D292" s="4" t="s">
        <v>388</v>
      </c>
      <c r="E292" s="38" t="s">
        <v>313</v>
      </c>
      <c r="F292" s="17" t="s">
        <v>886</v>
      </c>
      <c r="G292" s="8" t="s">
        <v>388</v>
      </c>
      <c r="H292" s="15">
        <f>DATE(1997,9,10)</f>
        <v>35683</v>
      </c>
      <c r="I292" s="17" t="s">
        <v>1171</v>
      </c>
      <c r="J292" s="8">
        <v>970930</v>
      </c>
      <c r="K292" s="5">
        <v>2</v>
      </c>
    </row>
    <row r="293" spans="2:11" ht="11.25">
      <c r="B293" s="38" t="s">
        <v>473</v>
      </c>
      <c r="C293" s="17" t="s">
        <v>496</v>
      </c>
      <c r="D293" s="4" t="s">
        <v>556</v>
      </c>
      <c r="E293" s="38" t="s">
        <v>328</v>
      </c>
      <c r="F293" s="17" t="s">
        <v>989</v>
      </c>
      <c r="G293" s="8" t="s">
        <v>409</v>
      </c>
      <c r="H293" s="15">
        <f>DATE(1997,8,12)</f>
        <v>35654</v>
      </c>
      <c r="I293" s="17" t="s">
        <v>1172</v>
      </c>
      <c r="J293" s="8">
        <v>971007</v>
      </c>
      <c r="K293" s="5">
        <v>2</v>
      </c>
    </row>
    <row r="294" spans="2:11" ht="11.25">
      <c r="B294" s="38" t="s">
        <v>466</v>
      </c>
      <c r="C294" s="17" t="s">
        <v>489</v>
      </c>
      <c r="D294" s="4" t="s">
        <v>551</v>
      </c>
      <c r="E294" s="38" t="s">
        <v>325</v>
      </c>
      <c r="F294" s="17" t="s">
        <v>1024</v>
      </c>
      <c r="G294" s="8" t="s">
        <v>402</v>
      </c>
      <c r="H294" s="15">
        <f>DATE(1997,8,27)</f>
        <v>35669</v>
      </c>
      <c r="I294" s="17" t="s">
        <v>1173</v>
      </c>
      <c r="J294" s="8">
        <v>971024</v>
      </c>
      <c r="K294" s="8">
        <v>5</v>
      </c>
    </row>
    <row r="295" spans="2:11" ht="11.25">
      <c r="B295" s="38" t="s">
        <v>429</v>
      </c>
      <c r="C295" s="17">
        <v>669930</v>
      </c>
      <c r="D295" s="4" t="s">
        <v>513</v>
      </c>
      <c r="E295" s="38" t="s">
        <v>289</v>
      </c>
      <c r="F295" s="17" t="s">
        <v>1017</v>
      </c>
      <c r="G295" s="8" t="s">
        <v>356</v>
      </c>
      <c r="H295" s="15">
        <f>DATE(1997,9,5)</f>
        <v>35678</v>
      </c>
      <c r="I295" s="17" t="s">
        <v>1174</v>
      </c>
      <c r="J295" s="8">
        <v>971111</v>
      </c>
      <c r="K295" s="5">
        <v>2</v>
      </c>
    </row>
    <row r="296" spans="2:11" ht="11.25">
      <c r="B296" s="38" t="s">
        <v>471</v>
      </c>
      <c r="C296" s="17" t="s">
        <v>494</v>
      </c>
      <c r="D296" s="4" t="s">
        <v>555</v>
      </c>
      <c r="E296" s="38" t="s">
        <v>327</v>
      </c>
      <c r="F296" s="17" t="s">
        <v>1049</v>
      </c>
      <c r="G296" s="8" t="s">
        <v>407</v>
      </c>
      <c r="H296" s="15">
        <f>DATE(1997,10,7)</f>
        <v>35710</v>
      </c>
      <c r="I296" s="17" t="s">
        <v>1175</v>
      </c>
      <c r="J296" s="8">
        <v>971121</v>
      </c>
      <c r="K296" s="5">
        <v>2</v>
      </c>
    </row>
    <row r="297" spans="2:11" ht="11.25">
      <c r="B297" s="38" t="s">
        <v>463</v>
      </c>
      <c r="C297" s="17">
        <v>177342</v>
      </c>
      <c r="D297" s="4" t="s">
        <v>548</v>
      </c>
      <c r="E297" s="38" t="s">
        <v>322</v>
      </c>
      <c r="F297" s="17" t="s">
        <v>942</v>
      </c>
      <c r="G297" s="8" t="s">
        <v>399</v>
      </c>
      <c r="H297" s="15">
        <f>DATE(1997,9,9)</f>
        <v>35682</v>
      </c>
      <c r="I297" s="17" t="s">
        <v>1176</v>
      </c>
      <c r="J297" s="8">
        <v>971124</v>
      </c>
      <c r="K297" s="5">
        <v>2</v>
      </c>
    </row>
    <row r="298" spans="2:11" ht="11.25">
      <c r="B298" s="38" t="s">
        <v>1200</v>
      </c>
      <c r="C298" s="17" t="s">
        <v>1201</v>
      </c>
      <c r="D298" s="4" t="s">
        <v>1202</v>
      </c>
      <c r="E298" s="38" t="s">
        <v>750</v>
      </c>
      <c r="F298" s="17" t="s">
        <v>1060</v>
      </c>
      <c r="G298" s="8" t="s">
        <v>339</v>
      </c>
      <c r="H298" s="15">
        <f>DATE(1997,10,17)</f>
        <v>35720</v>
      </c>
      <c r="I298" s="17" t="s">
        <v>1177</v>
      </c>
      <c r="J298" s="8">
        <v>971210</v>
      </c>
      <c r="K298" s="5">
        <v>2</v>
      </c>
    </row>
    <row r="299" spans="2:11" ht="11.25">
      <c r="B299" s="38" t="s">
        <v>1204</v>
      </c>
      <c r="C299" s="18" t="s">
        <v>1205</v>
      </c>
      <c r="D299" s="8" t="s">
        <v>1206</v>
      </c>
      <c r="E299" s="38" t="s">
        <v>1207</v>
      </c>
      <c r="F299" s="18" t="s">
        <v>1208</v>
      </c>
      <c r="G299" s="8" t="s">
        <v>1209</v>
      </c>
      <c r="I299" s="18" t="s">
        <v>1210</v>
      </c>
      <c r="J299" s="8">
        <v>980305</v>
      </c>
      <c r="K299" s="8">
        <v>5</v>
      </c>
    </row>
    <row r="300" spans="2:11" ht="11.25">
      <c r="B300" s="38" t="s">
        <v>225</v>
      </c>
      <c r="C300" s="17" t="s">
        <v>863</v>
      </c>
      <c r="D300" s="4" t="s">
        <v>174</v>
      </c>
      <c r="E300" s="38" t="s">
        <v>276</v>
      </c>
      <c r="F300" s="17" t="s">
        <v>1020</v>
      </c>
      <c r="G300" s="8" t="s">
        <v>338</v>
      </c>
      <c r="H300" s="15">
        <f>DATE(1998,1,30)</f>
        <v>35825</v>
      </c>
      <c r="I300" s="17" t="s">
        <v>1178</v>
      </c>
      <c r="J300" s="8">
        <v>980325</v>
      </c>
      <c r="K300" s="5">
        <v>2</v>
      </c>
    </row>
    <row r="301" spans="2:11" ht="11.25">
      <c r="B301" s="38" t="s">
        <v>412</v>
      </c>
      <c r="C301" s="17">
        <v>989070</v>
      </c>
      <c r="D301" s="4" t="s">
        <v>268</v>
      </c>
      <c r="E301" s="38" t="s">
        <v>271</v>
      </c>
      <c r="F301" s="17" t="s">
        <v>1019</v>
      </c>
      <c r="G301" s="8" t="s">
        <v>331</v>
      </c>
      <c r="H301" s="15">
        <f>DATE(1998,1,27)</f>
        <v>35822</v>
      </c>
      <c r="I301" s="26">
        <f>DATE(1998,1,27)</f>
        <v>35822</v>
      </c>
      <c r="J301" s="8">
        <v>980402</v>
      </c>
      <c r="K301" s="5">
        <v>2</v>
      </c>
    </row>
    <row r="302" spans="2:11" ht="11.25">
      <c r="B302" s="38" t="s">
        <v>456</v>
      </c>
      <c r="C302" s="17">
        <v>285661</v>
      </c>
      <c r="D302" s="4" t="s">
        <v>540</v>
      </c>
      <c r="E302" s="38" t="s">
        <v>314</v>
      </c>
      <c r="F302" s="17" t="s">
        <v>1069</v>
      </c>
      <c r="G302" s="8" t="s">
        <v>389</v>
      </c>
      <c r="H302" s="15">
        <f>DATE(1998,3,19)</f>
        <v>35873</v>
      </c>
      <c r="I302" s="26">
        <f>DATE(1998,3,19)</f>
        <v>35873</v>
      </c>
      <c r="J302" s="8">
        <v>980617</v>
      </c>
      <c r="K302" s="5">
        <v>2</v>
      </c>
    </row>
    <row r="303" spans="2:11" ht="11.25">
      <c r="B303" s="38" t="s">
        <v>422</v>
      </c>
      <c r="C303" s="17" t="s">
        <v>477</v>
      </c>
      <c r="D303" s="4" t="s">
        <v>506</v>
      </c>
      <c r="E303" s="38" t="s">
        <v>284</v>
      </c>
      <c r="F303" s="17" t="s">
        <v>1038</v>
      </c>
      <c r="G303" s="8" t="s">
        <v>349</v>
      </c>
      <c r="H303" s="15">
        <f>DATE(1998,5,29)</f>
        <v>35944</v>
      </c>
      <c r="I303" s="26">
        <f>DATE(1998,5,29)</f>
        <v>35944</v>
      </c>
      <c r="J303" s="8">
        <v>980624</v>
      </c>
      <c r="K303" s="5">
        <v>2</v>
      </c>
    </row>
    <row r="304" spans="2:11" ht="11.25">
      <c r="B304" s="38" t="s">
        <v>420</v>
      </c>
      <c r="C304" s="17">
        <v>827056</v>
      </c>
      <c r="D304" s="4" t="s">
        <v>504</v>
      </c>
      <c r="E304" s="38" t="s">
        <v>282</v>
      </c>
      <c r="F304" s="17" t="s">
        <v>1005</v>
      </c>
      <c r="G304" s="8" t="s">
        <v>347</v>
      </c>
      <c r="H304" s="15">
        <f>DATE(1998,4,21)</f>
        <v>35906</v>
      </c>
      <c r="I304" s="17" t="s">
        <v>1179</v>
      </c>
      <c r="J304" s="8">
        <v>980629</v>
      </c>
      <c r="K304" s="5">
        <v>2</v>
      </c>
    </row>
    <row r="305" spans="2:11" ht="11.25">
      <c r="B305" s="38" t="s">
        <v>464</v>
      </c>
      <c r="C305" s="17">
        <v>111620</v>
      </c>
      <c r="D305" s="4" t="s">
        <v>549</v>
      </c>
      <c r="E305" s="38" t="s">
        <v>323</v>
      </c>
      <c r="F305" s="17" t="s">
        <v>924</v>
      </c>
      <c r="G305" s="8" t="s">
        <v>400</v>
      </c>
      <c r="H305" s="15">
        <f>DATE(1998,5,26)</f>
        <v>35941</v>
      </c>
      <c r="I305" s="17" t="s">
        <v>1180</v>
      </c>
      <c r="J305" s="8">
        <v>980812</v>
      </c>
      <c r="K305" s="8">
        <v>5</v>
      </c>
    </row>
    <row r="306" spans="2:11" ht="11.25">
      <c r="B306" s="38" t="s">
        <v>457</v>
      </c>
      <c r="C306" s="17">
        <v>263534</v>
      </c>
      <c r="D306" s="4" t="s">
        <v>541</v>
      </c>
      <c r="E306" s="38" t="s">
        <v>726</v>
      </c>
      <c r="F306" s="17" t="s">
        <v>922</v>
      </c>
      <c r="G306" s="8" t="s">
        <v>391</v>
      </c>
      <c r="H306" s="15">
        <f>DATE(1998,7,29)</f>
        <v>36005</v>
      </c>
      <c r="I306" s="17" t="s">
        <v>1181</v>
      </c>
      <c r="J306" s="8">
        <v>981021</v>
      </c>
      <c r="K306" s="5">
        <v>2</v>
      </c>
    </row>
    <row r="307" spans="2:11" ht="11.25">
      <c r="B307" s="38" t="s">
        <v>465</v>
      </c>
      <c r="C307" s="17" t="s">
        <v>488</v>
      </c>
      <c r="D307" s="4" t="s">
        <v>550</v>
      </c>
      <c r="E307" s="38" t="s">
        <v>324</v>
      </c>
      <c r="F307" s="17" t="s">
        <v>966</v>
      </c>
      <c r="G307" s="8" t="s">
        <v>401</v>
      </c>
      <c r="H307" s="15">
        <f>DATE(1998,9,18)</f>
        <v>36056</v>
      </c>
      <c r="I307" s="17" t="s">
        <v>1182</v>
      </c>
      <c r="J307" s="8">
        <v>981209</v>
      </c>
      <c r="K307" s="5">
        <v>2</v>
      </c>
    </row>
    <row r="308" spans="2:11" ht="11.25">
      <c r="B308" s="38" t="s">
        <v>999</v>
      </c>
      <c r="C308" s="17">
        <v>237596</v>
      </c>
      <c r="D308" s="4" t="s">
        <v>543</v>
      </c>
      <c r="E308" s="38" t="s">
        <v>317</v>
      </c>
      <c r="F308" s="17" t="s">
        <v>992</v>
      </c>
      <c r="G308" s="8" t="s">
        <v>393</v>
      </c>
      <c r="H308" s="15">
        <f>DATE(1998,10,13)</f>
        <v>36081</v>
      </c>
      <c r="I308" s="17" t="s">
        <v>1183</v>
      </c>
      <c r="J308" s="8">
        <v>990115</v>
      </c>
      <c r="K308" s="5">
        <v>2</v>
      </c>
    </row>
    <row r="309" spans="2:11" ht="11.25">
      <c r="B309" s="38" t="s">
        <v>448</v>
      </c>
      <c r="C309" s="17">
        <v>370442</v>
      </c>
      <c r="D309" s="4" t="s">
        <v>534</v>
      </c>
      <c r="E309" s="38" t="s">
        <v>307</v>
      </c>
      <c r="F309" s="17" t="s">
        <v>936</v>
      </c>
      <c r="G309" s="8" t="s">
        <v>380</v>
      </c>
      <c r="H309" s="15">
        <f>DATE(1998,11,16)</f>
        <v>36115</v>
      </c>
      <c r="I309" s="17" t="s">
        <v>1184</v>
      </c>
      <c r="J309" s="8">
        <v>990204</v>
      </c>
      <c r="K309" s="8">
        <v>5</v>
      </c>
    </row>
    <row r="310" spans="2:11" ht="11.25">
      <c r="B310" s="38" t="s">
        <v>459</v>
      </c>
      <c r="C310" s="17">
        <v>227573</v>
      </c>
      <c r="D310" s="4" t="s">
        <v>544</v>
      </c>
      <c r="E310" s="38" t="s">
        <v>318</v>
      </c>
      <c r="F310" s="17" t="s">
        <v>965</v>
      </c>
      <c r="G310" s="8" t="s">
        <v>394</v>
      </c>
      <c r="H310" s="15">
        <f>DATE(1998,12,4)</f>
        <v>36133</v>
      </c>
      <c r="I310" s="17" t="s">
        <v>1185</v>
      </c>
      <c r="J310" s="8">
        <v>990408</v>
      </c>
      <c r="K310" s="5">
        <v>2</v>
      </c>
    </row>
    <row r="311" spans="2:11" ht="11.25">
      <c r="B311" s="38" t="s">
        <v>442</v>
      </c>
      <c r="C311" s="17">
        <v>459200</v>
      </c>
      <c r="D311" s="4" t="s">
        <v>528</v>
      </c>
      <c r="E311" s="38" t="s">
        <v>303</v>
      </c>
      <c r="F311" s="17" t="s">
        <v>1011</v>
      </c>
      <c r="G311" s="8" t="s">
        <v>373</v>
      </c>
      <c r="H311" s="15">
        <f>DATE(1999,2,5)</f>
        <v>36196</v>
      </c>
      <c r="I311" s="17" t="s">
        <v>1186</v>
      </c>
      <c r="J311" s="8">
        <v>990507</v>
      </c>
      <c r="K311" s="5">
        <v>2</v>
      </c>
    </row>
    <row r="312" spans="2:11" ht="11.25">
      <c r="B312" s="38" t="s">
        <v>467</v>
      </c>
      <c r="C312" s="17" t="s">
        <v>490</v>
      </c>
      <c r="D312" s="4" t="s">
        <v>552</v>
      </c>
      <c r="E312" s="38" t="s">
        <v>326</v>
      </c>
      <c r="F312" s="17" t="s">
        <v>899</v>
      </c>
      <c r="G312" s="8" t="s">
        <v>403</v>
      </c>
      <c r="H312" s="15">
        <f>DATE(1998,9,24)</f>
        <v>36062</v>
      </c>
      <c r="I312" s="17" t="s">
        <v>1187</v>
      </c>
      <c r="J312" s="8">
        <v>990525</v>
      </c>
      <c r="K312" s="5">
        <v>2</v>
      </c>
    </row>
    <row r="313" spans="2:11" ht="11.25">
      <c r="B313" s="38" t="s">
        <v>454</v>
      </c>
      <c r="C313" s="17" t="s">
        <v>830</v>
      </c>
      <c r="D313" s="4" t="s">
        <v>31</v>
      </c>
      <c r="E313" s="38" t="s">
        <v>312</v>
      </c>
      <c r="F313" s="17" t="s">
        <v>896</v>
      </c>
      <c r="G313" s="8" t="s">
        <v>387</v>
      </c>
      <c r="H313" s="15">
        <f>DATE(1999,3,15)</f>
        <v>36234</v>
      </c>
      <c r="I313" s="26">
        <f>DATE(1999,3,15)</f>
        <v>36234</v>
      </c>
      <c r="J313" s="8">
        <v>990609</v>
      </c>
      <c r="K313" s="5">
        <v>2</v>
      </c>
    </row>
    <row r="314" spans="2:11" ht="11.25">
      <c r="B314" s="38" t="s">
        <v>434</v>
      </c>
      <c r="C314" s="17" t="s">
        <v>481</v>
      </c>
      <c r="D314" s="4" t="s">
        <v>519</v>
      </c>
      <c r="E314" s="38" t="s">
        <v>295</v>
      </c>
      <c r="F314" s="17" t="s">
        <v>916</v>
      </c>
      <c r="G314" s="8" t="s">
        <v>362</v>
      </c>
      <c r="H314" s="15">
        <f>DATE(1999,3,26)</f>
        <v>36245</v>
      </c>
      <c r="I314" s="26">
        <f>DATE(1999,3,26)</f>
        <v>36245</v>
      </c>
      <c r="J314" s="8">
        <v>990615</v>
      </c>
      <c r="K314" s="5">
        <v>2</v>
      </c>
    </row>
    <row r="315" spans="2:11" ht="11.25">
      <c r="B315" s="38" t="s">
        <v>436</v>
      </c>
      <c r="C315" s="17">
        <v>501337</v>
      </c>
      <c r="D315" s="4" t="s">
        <v>521</v>
      </c>
      <c r="E315" s="38" t="s">
        <v>298</v>
      </c>
      <c r="F315" s="17">
        <v>903404</v>
      </c>
      <c r="G315" s="8" t="s">
        <v>365</v>
      </c>
      <c r="H315" s="15">
        <f>DATE(1999,4,12)</f>
        <v>36262</v>
      </c>
      <c r="I315" s="26">
        <f>DATE(1999,4,12)</f>
        <v>36262</v>
      </c>
      <c r="J315" s="8">
        <v>990625</v>
      </c>
      <c r="K315" s="5">
        <v>2</v>
      </c>
    </row>
    <row r="316" spans="2:11" ht="11.25">
      <c r="B316" s="38" t="s">
        <v>423</v>
      </c>
      <c r="C316" s="17" t="s">
        <v>478</v>
      </c>
      <c r="D316" s="4" t="s">
        <v>507</v>
      </c>
      <c r="E316" s="38" t="s">
        <v>285</v>
      </c>
      <c r="F316" s="17" t="s">
        <v>1064</v>
      </c>
      <c r="G316" s="8" t="s">
        <v>350</v>
      </c>
      <c r="H316" s="15">
        <f>DATE(1999,5,11)</f>
        <v>36291</v>
      </c>
      <c r="I316" s="26">
        <f>DATE(1999,5,11)</f>
        <v>36291</v>
      </c>
      <c r="J316" s="8">
        <v>990713</v>
      </c>
      <c r="K316" s="5">
        <v>2</v>
      </c>
    </row>
    <row r="317" spans="2:11" ht="11.25">
      <c r="B317" s="38" t="s">
        <v>462</v>
      </c>
      <c r="C317" s="17">
        <v>125750</v>
      </c>
      <c r="D317" s="4" t="s">
        <v>547</v>
      </c>
      <c r="E317" s="38" t="s">
        <v>321</v>
      </c>
      <c r="F317" s="17" t="s">
        <v>943</v>
      </c>
      <c r="G317" s="8" t="s">
        <v>397</v>
      </c>
      <c r="H317" s="15">
        <f>DATE(1999,5,7)</f>
        <v>36287</v>
      </c>
      <c r="I317" s="26">
        <f>DATE(1999,5,7)</f>
        <v>36287</v>
      </c>
      <c r="J317" s="8">
        <v>990720</v>
      </c>
      <c r="K317" s="5">
        <v>2</v>
      </c>
    </row>
    <row r="318" spans="2:11" ht="11.25">
      <c r="B318" s="38" t="s">
        <v>439</v>
      </c>
      <c r="C318" s="17">
        <v>458801</v>
      </c>
      <c r="D318" s="4" t="s">
        <v>525</v>
      </c>
      <c r="E318" s="38" t="s">
        <v>301</v>
      </c>
      <c r="F318" s="17" t="s">
        <v>938</v>
      </c>
      <c r="G318" s="8" t="s">
        <v>370</v>
      </c>
      <c r="H318" s="15">
        <f>DATE(1999,4,27)</f>
        <v>36277</v>
      </c>
      <c r="I318" s="17" t="s">
        <v>1188</v>
      </c>
      <c r="J318" s="8">
        <v>990729</v>
      </c>
      <c r="K318" s="5">
        <v>2</v>
      </c>
    </row>
    <row r="319" spans="2:11" ht="11.25">
      <c r="B319" s="38" t="s">
        <v>458</v>
      </c>
      <c r="C319" s="17">
        <v>255875</v>
      </c>
      <c r="D319" s="4" t="s">
        <v>542</v>
      </c>
      <c r="E319" s="38" t="s">
        <v>316</v>
      </c>
      <c r="F319" s="17" t="s">
        <v>953</v>
      </c>
      <c r="G319" s="8" t="s">
        <v>392</v>
      </c>
      <c r="H319" s="15">
        <f>DATE(1999,6,28)</f>
        <v>36339</v>
      </c>
      <c r="I319" s="17" t="s">
        <v>1189</v>
      </c>
      <c r="J319" s="8">
        <v>990802</v>
      </c>
      <c r="K319" s="5">
        <v>2</v>
      </c>
    </row>
    <row r="320" spans="2:11" ht="11.25">
      <c r="B320" s="38" t="s">
        <v>447</v>
      </c>
      <c r="C320" s="17" t="s">
        <v>484</v>
      </c>
      <c r="D320" s="4" t="s">
        <v>533</v>
      </c>
      <c r="E320" s="38" t="s">
        <v>306</v>
      </c>
      <c r="F320" s="17" t="s">
        <v>955</v>
      </c>
      <c r="G320" s="8" t="s">
        <v>379</v>
      </c>
      <c r="H320" s="15">
        <f>DATE(1999,7,14)</f>
        <v>36355</v>
      </c>
      <c r="I320" s="17" t="s">
        <v>1190</v>
      </c>
      <c r="J320" s="8">
        <v>990930</v>
      </c>
      <c r="K320" s="5">
        <v>2</v>
      </c>
    </row>
    <row r="321" spans="2:11" ht="11.25">
      <c r="B321" s="38" t="s">
        <v>414</v>
      </c>
      <c r="C321" s="17">
        <v>969457</v>
      </c>
      <c r="D321" s="4" t="s">
        <v>498</v>
      </c>
      <c r="E321" s="38" t="s">
        <v>272</v>
      </c>
      <c r="F321" s="17" t="s">
        <v>1075</v>
      </c>
      <c r="G321" s="8" t="s">
        <v>333</v>
      </c>
      <c r="H321" s="15">
        <f>DATE(1999,4,9)</f>
        <v>36259</v>
      </c>
      <c r="I321" s="17" t="s">
        <v>1191</v>
      </c>
      <c r="J321" s="8">
        <v>991001</v>
      </c>
      <c r="K321" s="5">
        <v>2</v>
      </c>
    </row>
    <row r="322" spans="2:11" ht="11.25">
      <c r="B322" s="38" t="s">
        <v>474</v>
      </c>
      <c r="C322" s="17" t="s">
        <v>497</v>
      </c>
      <c r="D322" s="4" t="s">
        <v>557</v>
      </c>
      <c r="E322" s="38" t="s">
        <v>329</v>
      </c>
      <c r="F322" s="17" t="s">
        <v>1077</v>
      </c>
      <c r="G322" s="8" t="s">
        <v>410</v>
      </c>
      <c r="H322" s="15">
        <f>DATE(1999,7,23)</f>
        <v>36364</v>
      </c>
      <c r="I322" s="17" t="s">
        <v>1192</v>
      </c>
      <c r="J322" s="8">
        <v>991004</v>
      </c>
      <c r="K322" s="5">
        <v>2</v>
      </c>
    </row>
    <row r="323" spans="2:11" ht="11.25">
      <c r="B323" s="38" t="s">
        <v>431</v>
      </c>
      <c r="C323" s="17">
        <v>595920</v>
      </c>
      <c r="D323" s="4" t="s">
        <v>516</v>
      </c>
      <c r="E323" s="38" t="s">
        <v>292</v>
      </c>
      <c r="F323" s="17" t="s">
        <v>964</v>
      </c>
      <c r="G323" s="8" t="s">
        <v>359</v>
      </c>
      <c r="H323" s="15">
        <f>DATE(1999,7,16)</f>
        <v>36357</v>
      </c>
      <c r="I323" s="17" t="s">
        <v>1193</v>
      </c>
      <c r="J323" s="8">
        <v>991007</v>
      </c>
      <c r="K323" s="5">
        <v>2</v>
      </c>
    </row>
    <row r="324" spans="2:11" ht="11.25">
      <c r="B324" s="38" t="s">
        <v>432</v>
      </c>
      <c r="C324" s="17">
        <v>594918</v>
      </c>
      <c r="D324" s="4" t="s">
        <v>517</v>
      </c>
      <c r="E324" s="38" t="s">
        <v>293</v>
      </c>
      <c r="F324" s="17" t="s">
        <v>945</v>
      </c>
      <c r="G324" s="8" t="s">
        <v>360</v>
      </c>
      <c r="H324" s="15">
        <f>DATE(1999,9,23)</f>
        <v>36426</v>
      </c>
      <c r="I324" s="17" t="s">
        <v>1194</v>
      </c>
      <c r="J324" s="8">
        <v>991109</v>
      </c>
      <c r="K324" s="5">
        <v>2</v>
      </c>
    </row>
    <row r="325" spans="2:11" ht="11.25">
      <c r="B325" s="38" t="s">
        <v>449</v>
      </c>
      <c r="C325" s="17" t="s">
        <v>1031</v>
      </c>
      <c r="D325" s="4" t="s">
        <v>535</v>
      </c>
      <c r="E325" s="38" t="s">
        <v>308</v>
      </c>
      <c r="F325" s="17" t="s">
        <v>1016</v>
      </c>
      <c r="G325" s="8" t="s">
        <v>381</v>
      </c>
      <c r="H325" s="15">
        <f>DATE(1999,8,27)</f>
        <v>36399</v>
      </c>
      <c r="I325" s="17" t="s">
        <v>1086</v>
      </c>
      <c r="J325" s="8">
        <v>991109</v>
      </c>
      <c r="K325" s="5">
        <v>2</v>
      </c>
    </row>
    <row r="326" spans="2:11" ht="11.25">
      <c r="B326" s="38" t="s">
        <v>445</v>
      </c>
      <c r="C326" s="17">
        <v>428236</v>
      </c>
      <c r="D326" s="4" t="s">
        <v>531</v>
      </c>
      <c r="E326" s="38" t="s">
        <v>305</v>
      </c>
      <c r="F326" s="17" t="s">
        <v>888</v>
      </c>
      <c r="G326" s="8" t="s">
        <v>376</v>
      </c>
      <c r="H326" s="15">
        <f>DATE(1999,8,16)</f>
        <v>36388</v>
      </c>
      <c r="I326" s="17" t="s">
        <v>1195</v>
      </c>
      <c r="J326" s="8">
        <v>991117</v>
      </c>
      <c r="K326" s="8">
        <v>5</v>
      </c>
    </row>
    <row r="327" spans="2:11" ht="11.25">
      <c r="B327" s="38" t="s">
        <v>444</v>
      </c>
      <c r="C327" s="17" t="s">
        <v>482</v>
      </c>
      <c r="D327" s="4" t="s">
        <v>530</v>
      </c>
      <c r="E327" s="38" t="s">
        <v>304</v>
      </c>
      <c r="F327" s="17" t="s">
        <v>1037</v>
      </c>
      <c r="G327" s="8" t="s">
        <v>375</v>
      </c>
      <c r="H327" s="15">
        <f>DATE(1999,9,10)</f>
        <v>36413</v>
      </c>
      <c r="I327" s="17" t="s">
        <v>1196</v>
      </c>
      <c r="J327" s="8">
        <v>991117</v>
      </c>
      <c r="K327" s="5">
        <v>2</v>
      </c>
    </row>
    <row r="328" spans="2:11" ht="11.25">
      <c r="B328" s="38" t="s">
        <v>1203</v>
      </c>
      <c r="C328" s="17">
        <v>640938</v>
      </c>
      <c r="D328" s="4" t="s">
        <v>514</v>
      </c>
      <c r="E328" s="38" t="s">
        <v>290</v>
      </c>
      <c r="F328" s="17" t="s">
        <v>993</v>
      </c>
      <c r="G328" s="8" t="s">
        <v>357</v>
      </c>
      <c r="H328" s="15">
        <f>DATE(1999,9,23)</f>
        <v>36426</v>
      </c>
      <c r="I328" s="17" t="s">
        <v>1194</v>
      </c>
      <c r="J328" s="8">
        <v>991201</v>
      </c>
      <c r="K328" s="5">
        <v>2</v>
      </c>
    </row>
    <row r="329" spans="2:11" ht="11.25">
      <c r="B329" s="38" t="s">
        <v>433</v>
      </c>
      <c r="C329" s="17" t="s">
        <v>480</v>
      </c>
      <c r="D329" s="4" t="s">
        <v>518</v>
      </c>
      <c r="E329" s="38" t="s">
        <v>294</v>
      </c>
      <c r="F329" s="17" t="s">
        <v>1078</v>
      </c>
      <c r="G329" s="8" t="s">
        <v>361</v>
      </c>
      <c r="H329" s="15">
        <f>DATE(1999,10,18)</f>
        <v>36451</v>
      </c>
      <c r="I329" s="17" t="s">
        <v>1197</v>
      </c>
      <c r="J329" s="8">
        <v>991215</v>
      </c>
      <c r="K329" s="5">
        <v>2</v>
      </c>
    </row>
    <row r="330" spans="2:11" ht="11.25">
      <c r="B330" s="38" t="s">
        <v>475</v>
      </c>
      <c r="C330" s="17">
        <v>885535</v>
      </c>
      <c r="D330" s="4" t="s">
        <v>558</v>
      </c>
      <c r="E330" s="38" t="s">
        <v>330</v>
      </c>
      <c r="F330" s="17" t="s">
        <v>886</v>
      </c>
      <c r="G330" s="8" t="s">
        <v>411</v>
      </c>
      <c r="H330" s="15">
        <f>DATE(1999,12,13)</f>
        <v>36507</v>
      </c>
      <c r="I330" s="17" t="s">
        <v>1198</v>
      </c>
      <c r="J330" s="8" t="str">
        <f>"000301"</f>
        <v>000301</v>
      </c>
      <c r="K330" s="5">
        <v>2</v>
      </c>
    </row>
    <row r="332" spans="3:4" ht="11.25">
      <c r="C332" s="2"/>
      <c r="D332" s="2"/>
    </row>
    <row r="335" ht="11.25">
      <c r="A335" s="2" t="s">
        <v>1212</v>
      </c>
    </row>
  </sheetData>
  <printOptions/>
  <pageMargins left="0.25" right="0.25" top="0.75" bottom="0.75" header="0.25" footer="0.25"/>
  <pageSetup horizontalDpi="300" verticalDpi="300" orientation="landscape" r:id="rId1"/>
  <headerFooter alignWithMargins="0">
    <oddFooter>&amp;LJeff Allen, Ph.D.&amp;CPage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Allen, Ph.D.</dc:creator>
  <cp:keywords/>
  <dc:description/>
  <cp:lastModifiedBy>yoakumj</cp:lastModifiedBy>
  <cp:lastPrinted>2005-08-23T19:45:15Z</cp:lastPrinted>
  <dcterms:created xsi:type="dcterms:W3CDTF">1998-10-14T18:14:31Z</dcterms:created>
  <dcterms:modified xsi:type="dcterms:W3CDTF">2007-03-16T18:41:30Z</dcterms:modified>
  <cp:category/>
  <cp:version/>
  <cp:contentType/>
  <cp:contentStatus/>
</cp:coreProperties>
</file>